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ções" sheetId="1" state="visible" r:id="rId1"/>
    <sheet name="Dados Mensais" sheetId="2" state="visible" r:id="rId2"/>
    <sheet name="Cálculos" sheetId="3" state="visible" r:id="rId3"/>
    <sheet name="Simulador de Cenário" sheetId="4" state="visible" r:id="rId4"/>
    <sheet name="Dashboard" sheetId="5" state="visible" r:id="rId5"/>
    <sheet name="Memória de Cálculo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$&quot; #,##0.00;[Red]-&quot;R$&quot; #,##0.00"/>
    <numFmt numFmtId="165" formatCode="0.0%;[Red]-0.0%"/>
  </numFmts>
  <fonts count="5">
    <font>
      <name val="Calibri"/>
      <family val="2"/>
      <color theme="1"/>
      <sz val="11"/>
      <scheme val="minor"/>
    </font>
    <font>
      <b val="1"/>
      <color rgb="000F766E"/>
      <sz val="14"/>
    </font>
    <font>
      <b val="1"/>
    </font>
    <font>
      <i val="1"/>
      <color rgb="0064748B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EF9C3"/>
      </patternFill>
    </fill>
    <fill>
      <patternFill patternType="solid">
        <fgColor rgb="00CCFB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3" borderId="1" pivotButton="0" quotePrefix="0" xfId="0"/>
    <xf numFmtId="0" fontId="2" fillId="0" borderId="0" pivotButton="0" quotePrefix="0" xfId="0"/>
    <xf numFmtId="164" fontId="0" fillId="0" borderId="1" pivotButton="0" quotePrefix="0" xfId="0"/>
    <xf numFmtId="165" fontId="0" fillId="0" borderId="1" pivotButton="0" quotePrefix="0" xfId="0"/>
    <xf numFmtId="164" fontId="2" fillId="4" borderId="1" pivotButton="0" quotePrefix="0" xfId="0"/>
    <xf numFmtId="165" fontId="2" fillId="4" borderId="1" pivotButton="0" quotePrefix="0" xfId="0"/>
    <xf numFmtId="0" fontId="1" fillId="0" borderId="0" pivotButton="0" quotePrefix="0" xfId="0"/>
    <xf numFmtId="165" fontId="0" fillId="3" borderId="1" pivotButton="0" quotePrefix="0" xfId="0"/>
    <xf numFmtId="0" fontId="2" fillId="4" borderId="1" pivotButton="0" quotePrefix="0" xfId="0"/>
    <xf numFmtId="0" fontId="0" fillId="3" borderId="1" pivotButton="0" quotePrefix="0" xfId="0"/>
    <xf numFmtId="0" fontId="0" fillId="0" borderId="1" applyAlignment="1" pivotButton="0" quotePrefix="0" xfId="0">
      <alignment vertical="top" wrapText="1"/>
    </xf>
    <xf numFmtId="1" fontId="0" fillId="0" borderId="1" pivotButton="0" quotePrefix="0" xfId="0"/>
  </cellXfs>
  <cellStyles count="1">
    <cellStyle name="Normal" xfId="0" builtinId="0" hidden="0"/>
  </cellStyles>
  <dxfs count="1">
    <dxf>
      <font>
        <b val="1"/>
        <color rgb="00B9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Lucro líquido x variação do caixa (mês a mês)</a:t>
            </a:r>
          </a:p>
        </rich>
      </tx>
    </title>
    <plotArea>
      <lineChart>
        <grouping val="standard"/>
        <ser>
          <idx val="0"/>
          <order val="0"/>
          <tx>
            <strRef>
              <f>'Cálculos'!I1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'Cálculos'!$A$2:$A$13</f>
            </numRef>
          </cat>
          <val>
            <numRef>
              <f>'Cálculos'!$I$2:$I$13</f>
            </numRef>
          </val>
        </ser>
        <ser>
          <idx val="1"/>
          <order val="1"/>
          <tx>
            <strRef>
              <f>'Cálculos'!K1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'Cálculos'!$A$2:$A$13</f>
            </numRef>
          </cat>
          <val>
            <numRef>
              <f>'Cálculos'!$K$2:$K$13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Margens mensais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'Cálculos'!D1</f>
            </strRef>
          </tx>
          <spPr>
            <a:ln>
              <a:prstDash val="solid"/>
            </a:ln>
          </spPr>
          <cat>
            <numRef>
              <f>'Cálculos'!$A$2:$A$13</f>
            </numRef>
          </cat>
          <val>
            <numRef>
              <f>'Cálculos'!$D$2:$D$13</f>
            </numRef>
          </val>
        </ser>
        <ser>
          <idx val="1"/>
          <order val="1"/>
          <tx>
            <strRef>
              <f>'Cálculos'!J1</f>
            </strRef>
          </tx>
          <spPr>
            <a:ln>
              <a:prstDash val="solid"/>
            </a:ln>
          </spPr>
          <cat>
            <numRef>
              <f>'Cálculos'!$A$2:$A$13</f>
            </numRef>
          </cat>
          <val>
            <numRef>
              <f>'Cálculos'!$J$2:$J$13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7</col>
      <colOff>0</colOff>
      <row>2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7</col>
      <colOff>0</colOff>
      <row>20</row>
      <rowOff>0</rowOff>
    </from>
    <ext cx="6480000" cy="288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4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ADLabCont — Planilha de DRE Gerencial Mensal</t>
        </is>
      </c>
    </row>
    <row r="3">
      <c r="B3" s="2" t="inlineStr">
        <is>
          <t>Monta a Demonstração do Resultado mês a mês, calcula as margens e compara o lucro com o que de fato aconteceu no caixa — no formato que dá para levar a uma reunião com o dono da empresa.</t>
        </is>
      </c>
    </row>
    <row r="4">
      <c r="B4" s="2" t="inlineStr"/>
    </row>
    <row r="5">
      <c r="B5" s="3" t="inlineStr">
        <is>
          <t>PARA QUE SERVE</t>
        </is>
      </c>
    </row>
    <row r="6">
      <c r="B6" s="2" t="inlineStr">
        <is>
          <t>• Transformar os números do mês em uma DRE organizada na sequência que a lei e as normas contábeis usam (receita → deduções → receita líquida → custo → lucro bruto → despesas → resultado financeiro → tributos → lucro líquido).</t>
        </is>
      </c>
    </row>
    <row r="7">
      <c r="B7" s="2" t="inlineStr">
        <is>
          <t>• Mostrar as margens em percentual (análise vertical), que é o que o empresário consegue comparar de um mês para o outro.</t>
        </is>
      </c>
    </row>
    <row r="8">
      <c r="B8" s="2" t="inlineStr">
        <is>
          <t>• Explicar por que a empresa deu lucro e o dinheiro não apareceu na conta (ou o contrário).</t>
        </is>
      </c>
    </row>
    <row r="9">
      <c r="B9" s="2" t="inlineStr"/>
    </row>
    <row r="10">
      <c r="B10" s="3" t="inlineStr">
        <is>
          <t>COMO USAR</t>
        </is>
      </c>
    </row>
    <row r="11">
      <c r="B11" s="2" t="inlineStr">
        <is>
          <t>1. Faça uma cópia do arquivo antes de editar.</t>
        </is>
      </c>
    </row>
    <row r="12">
      <c r="B12" s="2" t="inlineStr">
        <is>
          <t>2. Na aba 'Dados Mensais', substitua os valores de exemplo (células amarelas) pelos números reais de cada mês. Use valores positivos para despesas — a planilha já subtrai.</t>
        </is>
      </c>
    </row>
    <row r="13">
      <c r="B13" s="2" t="inlineStr">
        <is>
          <t>3. A aba 'Cálculos' monta a DRE de cada mês automaticamente, com margens e a diferença entre lucro e caixa.</t>
        </is>
      </c>
    </row>
    <row r="14">
      <c r="B14" s="2" t="inlineStr">
        <is>
          <t>4. Na aba 'Dashboard', escolha o mês na célula amarela: aparece a DRE daquele mês, com percentuais e a comparação com o mês anterior.</t>
        </is>
      </c>
    </row>
    <row r="15">
      <c r="B15" s="2" t="inlineStr">
        <is>
          <t>5. Use a aba 'Simulador de Cenário' para testar o efeito de vender mais, reduzir custo ou cortar despesa fixa.</t>
        </is>
      </c>
    </row>
    <row r="16">
      <c r="B16" s="2" t="inlineStr">
        <is>
          <t>6. A aba 'Memória de Cálculo' explica cada fórmula em português.</t>
        </is>
      </c>
    </row>
    <row r="17">
      <c r="B17" s="2" t="inlineStr"/>
    </row>
    <row r="18">
      <c r="B18" s="3" t="inlineStr">
        <is>
          <t>CUIDADOS</t>
        </is>
      </c>
    </row>
    <row r="19">
      <c r="B19" s="2" t="inlineStr">
        <is>
          <t>• Esta é uma DRE gerencial, para acompanhamento interno. A DRE oficial é a elaborada pelo contador a partir da escrituração.</t>
        </is>
      </c>
    </row>
    <row r="20">
      <c r="B20" s="2" t="inlineStr">
        <is>
          <t>• A DRE segue o regime de competência: a venda entra no mês em que foi feita, não no mês em que foi recebida. Por isso o lucro do mês quase nunca é igual à variação do saldo bancário.</t>
        </is>
      </c>
    </row>
    <row r="21">
      <c r="B21" s="2" t="inlineStr">
        <is>
          <t>• A planilha não contém nenhuma alíquota. Impostos sobre a venda e tributos sobre o lucro devem ser preenchidos com os valores da apuração real.</t>
        </is>
      </c>
    </row>
    <row r="22">
      <c r="B22" s="2" t="inlineStr">
        <is>
          <t>• Pagamento do principal de empréstimo, compra de equipamento e distribuição de lucro não são despesa: não lance essas saídas nas colunas de despesa.</t>
        </is>
      </c>
    </row>
    <row r="23">
      <c r="B23" s="2" t="inlineStr"/>
    </row>
    <row r="24">
      <c r="B24" s="4" t="inlineStr">
        <is>
          <t>Material educativo e demonstrativo. Valores de exemplo fictícios. Não substitui a análise de um contador. adlabcont.com.br — atualizado em 30/09/2026.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60" customHeight="1">
      <c r="A1" s="5" t="inlineStr">
        <is>
          <t>Mês</t>
        </is>
      </c>
      <c r="B1" s="5" t="inlineStr">
        <is>
          <t>Receita bruta de vendas e serviços (R$)</t>
        </is>
      </c>
      <c r="C1" s="5" t="inlineStr">
        <is>
          <t>Deduções da receita (R$)</t>
        </is>
      </c>
      <c r="D1" s="5" t="inlineStr">
        <is>
          <t>Custo das mercadorias / serviços vendidos (R$)</t>
        </is>
      </c>
      <c r="E1" s="5" t="inlineStr">
        <is>
          <t>Despesas com vendas (R$)</t>
        </is>
      </c>
      <c r="F1" s="5" t="inlineStr">
        <is>
          <t>Despesas administrativas (R$)</t>
        </is>
      </c>
      <c r="G1" s="5" t="inlineStr">
        <is>
          <t>Outras receitas (+) / despesas (−) operacionais (R$)</t>
        </is>
      </c>
      <c r="H1" s="5" t="inlineStr">
        <is>
          <t>Receitas financeiras (R$)</t>
        </is>
      </c>
      <c r="I1" s="5" t="inlineStr">
        <is>
          <t>Despesas financeiras (R$)</t>
        </is>
      </c>
      <c r="J1" s="5" t="inlineStr">
        <is>
          <t>Tributos sobre o lucro (R$)</t>
        </is>
      </c>
      <c r="K1" s="5" t="inlineStr">
        <is>
          <t>Variação do saldo de caixa no mês (R$)</t>
        </is>
      </c>
    </row>
    <row r="2">
      <c r="A2" s="6" t="inlineStr">
        <is>
          <t>jan/2026</t>
        </is>
      </c>
      <c r="B2" s="7" t="n">
        <v>98000</v>
      </c>
      <c r="C2" s="7" t="n">
        <v>7840</v>
      </c>
      <c r="D2" s="7" t="n">
        <v>43000</v>
      </c>
      <c r="E2" s="7" t="n">
        <v>7500</v>
      </c>
      <c r="F2" s="7" t="n">
        <v>29500</v>
      </c>
      <c r="G2" s="7" t="n">
        <v>0</v>
      </c>
      <c r="H2" s="7" t="n">
        <v>300</v>
      </c>
      <c r="I2" s="7" t="n">
        <v>2900</v>
      </c>
      <c r="J2" s="7" t="n">
        <v>1400</v>
      </c>
      <c r="K2" s="7" t="n">
        <v>-3500</v>
      </c>
    </row>
    <row r="3">
      <c r="A3" s="6" t="inlineStr">
        <is>
          <t>fev/2026</t>
        </is>
      </c>
      <c r="B3" s="7" t="n">
        <v>102000</v>
      </c>
      <c r="C3" s="7" t="n">
        <v>8160</v>
      </c>
      <c r="D3" s="7" t="n">
        <v>44500</v>
      </c>
      <c r="E3" s="7" t="n">
        <v>7800</v>
      </c>
      <c r="F3" s="7" t="n">
        <v>29800</v>
      </c>
      <c r="G3" s="7" t="n">
        <v>0</v>
      </c>
      <c r="H3" s="7" t="n">
        <v>300</v>
      </c>
      <c r="I3" s="7" t="n">
        <v>2900</v>
      </c>
      <c r="J3" s="7" t="n">
        <v>1700</v>
      </c>
      <c r="K3" s="7" t="n">
        <v>2100</v>
      </c>
    </row>
    <row r="4">
      <c r="A4" s="6" t="inlineStr">
        <is>
          <t>mar/2026</t>
        </is>
      </c>
      <c r="B4" s="7" t="n">
        <v>110000</v>
      </c>
      <c r="C4" s="7" t="n">
        <v>8800</v>
      </c>
      <c r="D4" s="7" t="n">
        <v>48000</v>
      </c>
      <c r="E4" s="7" t="n">
        <v>8300</v>
      </c>
      <c r="F4" s="7" t="n">
        <v>30200</v>
      </c>
      <c r="G4" s="7" t="n">
        <v>1500</v>
      </c>
      <c r="H4" s="7" t="n">
        <v>350</v>
      </c>
      <c r="I4" s="7" t="n">
        <v>2850</v>
      </c>
      <c r="J4" s="7" t="n">
        <v>2300</v>
      </c>
      <c r="K4" s="7" t="n">
        <v>6800</v>
      </c>
    </row>
    <row r="5">
      <c r="A5" s="6" t="inlineStr">
        <is>
          <t>abr/2026</t>
        </is>
      </c>
      <c r="B5" s="7" t="n">
        <v>107000</v>
      </c>
      <c r="C5" s="7" t="n">
        <v>8560</v>
      </c>
      <c r="D5" s="7" t="n">
        <v>47200</v>
      </c>
      <c r="E5" s="7" t="n">
        <v>8100</v>
      </c>
      <c r="F5" s="7" t="n">
        <v>30200</v>
      </c>
      <c r="G5" s="7" t="n">
        <v>0</v>
      </c>
      <c r="H5" s="7" t="n">
        <v>350</v>
      </c>
      <c r="I5" s="7" t="n">
        <v>2850</v>
      </c>
      <c r="J5" s="7" t="n">
        <v>1900</v>
      </c>
      <c r="K5" s="7" t="n">
        <v>-1200</v>
      </c>
    </row>
    <row r="6">
      <c r="A6" s="6" t="inlineStr">
        <is>
          <t>mai/2026</t>
        </is>
      </c>
      <c r="B6" s="7" t="n">
        <v>115000</v>
      </c>
      <c r="C6" s="7" t="n">
        <v>9200</v>
      </c>
      <c r="D6" s="7" t="n">
        <v>50000</v>
      </c>
      <c r="E6" s="7" t="n">
        <v>8700</v>
      </c>
      <c r="F6" s="7" t="n">
        <v>30600</v>
      </c>
      <c r="G6" s="7" t="n">
        <v>0</v>
      </c>
      <c r="H6" s="7" t="n">
        <v>400</v>
      </c>
      <c r="I6" s="7" t="n">
        <v>2800</v>
      </c>
      <c r="J6" s="7" t="n">
        <v>2300</v>
      </c>
      <c r="K6" s="7" t="n">
        <v>4300</v>
      </c>
    </row>
    <row r="7">
      <c r="A7" s="6" t="inlineStr">
        <is>
          <t>jun/2026</t>
        </is>
      </c>
      <c r="B7" s="7" t="n">
        <v>120000</v>
      </c>
      <c r="C7" s="7" t="n">
        <v>9600</v>
      </c>
      <c r="D7" s="7" t="n">
        <v>52000</v>
      </c>
      <c r="E7" s="7" t="n">
        <v>9000</v>
      </c>
      <c r="F7" s="7" t="n">
        <v>31000</v>
      </c>
      <c r="G7" s="7" t="n">
        <v>0</v>
      </c>
      <c r="H7" s="7" t="n">
        <v>400</v>
      </c>
      <c r="I7" s="7" t="n">
        <v>2800</v>
      </c>
      <c r="J7" s="7" t="n">
        <v>2400</v>
      </c>
      <c r="K7" s="7" t="n">
        <v>-13400</v>
      </c>
    </row>
    <row r="8">
      <c r="A8" s="6" t="inlineStr">
        <is>
          <t>jul/2026</t>
        </is>
      </c>
      <c r="B8" s="7" t="n">
        <v>118000</v>
      </c>
      <c r="C8" s="7" t="n">
        <v>9440</v>
      </c>
      <c r="D8" s="7" t="n">
        <v>51500</v>
      </c>
      <c r="E8" s="7" t="n">
        <v>8900</v>
      </c>
      <c r="F8" s="7" t="n">
        <v>31000</v>
      </c>
      <c r="G8" s="7" t="n">
        <v>0</v>
      </c>
      <c r="H8" s="7" t="n">
        <v>400</v>
      </c>
      <c r="I8" s="7" t="n">
        <v>2750</v>
      </c>
      <c r="J8" s="7" t="n">
        <v>2300</v>
      </c>
      <c r="K8" s="7" t="n">
        <v>9900</v>
      </c>
    </row>
    <row r="9">
      <c r="A9" s="6" t="inlineStr">
        <is>
          <t>ago/2026</t>
        </is>
      </c>
      <c r="B9" s="7" t="n">
        <v>124000</v>
      </c>
      <c r="C9" s="7" t="n">
        <v>9920</v>
      </c>
      <c r="D9" s="7" t="n">
        <v>54000</v>
      </c>
      <c r="E9" s="7" t="n">
        <v>9300</v>
      </c>
      <c r="F9" s="7" t="n">
        <v>31400</v>
      </c>
      <c r="G9" s="7" t="n">
        <v>-800</v>
      </c>
      <c r="H9" s="7" t="n">
        <v>450</v>
      </c>
      <c r="I9" s="7" t="n">
        <v>2750</v>
      </c>
      <c r="J9" s="7" t="n">
        <v>2500</v>
      </c>
      <c r="K9" s="7" t="n">
        <v>7600</v>
      </c>
    </row>
    <row r="10">
      <c r="A10" s="6" t="inlineStr">
        <is>
          <t>set/2026</t>
        </is>
      </c>
      <c r="B10" s="7" t="n">
        <v>121000</v>
      </c>
      <c r="C10" s="7" t="n">
        <v>9680</v>
      </c>
      <c r="D10" s="7" t="n">
        <v>53000</v>
      </c>
      <c r="E10" s="7" t="n">
        <v>9100</v>
      </c>
      <c r="F10" s="7" t="n">
        <v>31400</v>
      </c>
      <c r="G10" s="7" t="n">
        <v>0</v>
      </c>
      <c r="H10" s="7" t="n">
        <v>450</v>
      </c>
      <c r="I10" s="7" t="n">
        <v>2700</v>
      </c>
      <c r="J10" s="7" t="n">
        <v>2400</v>
      </c>
      <c r="K10" s="7" t="n">
        <v>1800</v>
      </c>
    </row>
    <row r="11">
      <c r="A11" s="6" t="inlineStr">
        <is>
          <t>out/2026</t>
        </is>
      </c>
      <c r="B11" s="7" t="n">
        <v>130000</v>
      </c>
      <c r="C11" s="7" t="n">
        <v>10400</v>
      </c>
      <c r="D11" s="7" t="n">
        <v>57000</v>
      </c>
      <c r="E11" s="7" t="n">
        <v>9800</v>
      </c>
      <c r="F11" s="7" t="n">
        <v>31800</v>
      </c>
      <c r="G11" s="7" t="n">
        <v>0</v>
      </c>
      <c r="H11" s="7" t="n">
        <v>500</v>
      </c>
      <c r="I11" s="7" t="n">
        <v>2700</v>
      </c>
      <c r="J11" s="7" t="n">
        <v>2700</v>
      </c>
      <c r="K11" s="7" t="n">
        <v>8800</v>
      </c>
    </row>
    <row r="12">
      <c r="A12" s="6" t="inlineStr">
        <is>
          <t>nov/2026</t>
        </is>
      </c>
      <c r="B12" s="7" t="n">
        <v>136000</v>
      </c>
      <c r="C12" s="7" t="n">
        <v>10880</v>
      </c>
      <c r="D12" s="7" t="n">
        <v>59500</v>
      </c>
      <c r="E12" s="7" t="n">
        <v>10200</v>
      </c>
      <c r="F12" s="7" t="n">
        <v>32200</v>
      </c>
      <c r="G12" s="7" t="n">
        <v>0</v>
      </c>
      <c r="H12" s="7" t="n">
        <v>500</v>
      </c>
      <c r="I12" s="7" t="n">
        <v>2650</v>
      </c>
      <c r="J12" s="7" t="n">
        <v>2900</v>
      </c>
      <c r="K12" s="7" t="n">
        <v>6500</v>
      </c>
    </row>
    <row r="13">
      <c r="A13" s="6" t="inlineStr">
        <is>
          <t>dez/2026</t>
        </is>
      </c>
      <c r="B13" s="7" t="n">
        <v>145000</v>
      </c>
      <c r="C13" s="7" t="n">
        <v>11600</v>
      </c>
      <c r="D13" s="7" t="n">
        <v>63000</v>
      </c>
      <c r="E13" s="7" t="n">
        <v>10900</v>
      </c>
      <c r="F13" s="7" t="n">
        <v>36500</v>
      </c>
      <c r="G13" s="7" t="n">
        <v>0</v>
      </c>
      <c r="H13" s="7" t="n">
        <v>550</v>
      </c>
      <c r="I13" s="7" t="n">
        <v>2650</v>
      </c>
      <c r="J13" s="7" t="n">
        <v>3000</v>
      </c>
      <c r="K13" s="7" t="n">
        <v>-2000</v>
      </c>
    </row>
    <row r="15">
      <c r="A15" s="8" t="inlineStr">
        <is>
          <t>O que vai em cada coluna:</t>
        </is>
      </c>
    </row>
    <row r="16">
      <c r="A16" t="inlineStr">
        <is>
          <t>Receita bruta de vendas e serviços (R$): Tudo o que foi faturado no mês (notas emitidas), recebido ou não.</t>
        </is>
      </c>
    </row>
    <row r="17">
      <c r="A17" t="inlineStr">
        <is>
          <t>Deduções da receita (R$): Impostos sobre a venda, devoluções e descontos concedidos. Informe positivo.</t>
        </is>
      </c>
    </row>
    <row r="18">
      <c r="A18" t="inlineStr">
        <is>
          <t>Custo das mercadorias / serviços vendidos (R$): Custo do que foi efetivamente vendido no mês (não o que foi comprado).</t>
        </is>
      </c>
    </row>
    <row r="19">
      <c r="A19" t="inlineStr">
        <is>
          <t>Despesas com vendas (R$): Comissões, marketing, frete de entrega, taxas de cartão etc.</t>
        </is>
      </c>
    </row>
    <row r="20">
      <c r="A20" t="inlineStr">
        <is>
          <t>Despesas administrativas (R$): Aluguel, salários do administrativo, pró-labore, contador, sistemas, depreciação.</t>
        </is>
      </c>
    </row>
    <row r="21">
      <c r="A21" t="inlineStr">
        <is>
          <t>Outras receitas (+) / despesas (−) operacionais (R$): Venda de um bem usado, multa contratual recebida etc. Positivo = receita.</t>
        </is>
      </c>
    </row>
    <row r="22">
      <c r="A22" t="inlineStr">
        <is>
          <t>Receitas financeiras (R$): Rendimento de aplicações, juros recebidos de clientes.</t>
        </is>
      </c>
    </row>
    <row r="23">
      <c r="A23" t="inlineStr">
        <is>
          <t>Despesas financeiras (R$): Juros de empréstimos e de cheque especial, IOF, encargos. Só juros: a parcela do principal não entra.</t>
        </is>
      </c>
    </row>
    <row r="24">
      <c r="A24" t="inlineStr">
        <is>
          <t>Tributos sobre o lucro (R$): IRPJ e CSLL do mês, conforme a apuração do contador (deixe 0 se já estiverem nas deduções).</t>
        </is>
      </c>
    </row>
    <row r="25">
      <c r="A25" t="inlineStr">
        <is>
          <t>Variação do saldo de caixa no mês (R$): Saldo final menos saldo inicial das contas bancárias e do caixa. Opcional, para comparar lucro x caixa.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</cols>
  <sheetData>
    <row r="1" ht="45" customHeight="1">
      <c r="A1" s="5" t="inlineStr">
        <is>
          <t>Mês</t>
        </is>
      </c>
      <c r="B1" s="5" t="inlineStr">
        <is>
          <t>Receita líquida</t>
        </is>
      </c>
      <c r="C1" s="5" t="inlineStr">
        <is>
          <t>Lucro bruto</t>
        </is>
      </c>
      <c r="D1" s="5" t="inlineStr">
        <is>
          <t>Margem bruta</t>
        </is>
      </c>
      <c r="E1" s="5" t="inlineStr">
        <is>
          <t>Resultado antes do financeiro</t>
        </is>
      </c>
      <c r="F1" s="5" t="inlineStr">
        <is>
          <t>Margem operacional</t>
        </is>
      </c>
      <c r="G1" s="5" t="inlineStr">
        <is>
          <t>Resultado financeiro</t>
        </is>
      </c>
      <c r="H1" s="5" t="inlineStr">
        <is>
          <t>Resultado antes dos tributos</t>
        </is>
      </c>
      <c r="I1" s="5" t="inlineStr">
        <is>
          <t>Lucro líquido</t>
        </is>
      </c>
      <c r="J1" s="5" t="inlineStr">
        <is>
          <t>Margem líquida</t>
        </is>
      </c>
      <c r="K1" s="5" t="inlineStr">
        <is>
          <t>Variação do caixa</t>
        </is>
      </c>
      <c r="L1" s="5" t="inlineStr">
        <is>
          <t>Lucro − caixa (a explicar)</t>
        </is>
      </c>
    </row>
    <row r="2">
      <c r="A2" s="9">
        <f>'Dados Mensais'!A2</f>
        <v/>
      </c>
      <c r="B2" s="9">
        <f>'Dados Mensais'!B2-'Dados Mensais'!C2</f>
        <v/>
      </c>
      <c r="C2" s="9">
        <f>B2-'Dados Mensais'!D2</f>
        <v/>
      </c>
      <c r="D2" s="10">
        <f>IF(B2=0,"—",C2/B2)</f>
        <v/>
      </c>
      <c r="E2" s="9">
        <f>C2-'Dados Mensais'!E2-'Dados Mensais'!F2+'Dados Mensais'!G2</f>
        <v/>
      </c>
      <c r="F2" s="10">
        <f>IF(B2=0,"—",E2/B2)</f>
        <v/>
      </c>
      <c r="G2" s="9">
        <f>'Dados Mensais'!H2-'Dados Mensais'!I2</f>
        <v/>
      </c>
      <c r="H2" s="9">
        <f>E2+G2</f>
        <v/>
      </c>
      <c r="I2" s="11">
        <f>H2-'Dados Mensais'!J2</f>
        <v/>
      </c>
      <c r="J2" s="10">
        <f>IF(B2=0,"—",I2/B2)</f>
        <v/>
      </c>
      <c r="K2" s="9">
        <f>'Dados Mensais'!K2</f>
        <v/>
      </c>
      <c r="L2" s="9">
        <f>I2-K2</f>
        <v/>
      </c>
    </row>
    <row r="3">
      <c r="A3" s="9">
        <f>'Dados Mensais'!A3</f>
        <v/>
      </c>
      <c r="B3" s="9">
        <f>'Dados Mensais'!B3-'Dados Mensais'!C3</f>
        <v/>
      </c>
      <c r="C3" s="9">
        <f>B3-'Dados Mensais'!D3</f>
        <v/>
      </c>
      <c r="D3" s="10">
        <f>IF(B3=0,"—",C3/B3)</f>
        <v/>
      </c>
      <c r="E3" s="9">
        <f>C3-'Dados Mensais'!E3-'Dados Mensais'!F3+'Dados Mensais'!G3</f>
        <v/>
      </c>
      <c r="F3" s="10">
        <f>IF(B3=0,"—",E3/B3)</f>
        <v/>
      </c>
      <c r="G3" s="9">
        <f>'Dados Mensais'!H3-'Dados Mensais'!I3</f>
        <v/>
      </c>
      <c r="H3" s="9">
        <f>E3+G3</f>
        <v/>
      </c>
      <c r="I3" s="11">
        <f>H3-'Dados Mensais'!J3</f>
        <v/>
      </c>
      <c r="J3" s="10">
        <f>IF(B3=0,"—",I3/B3)</f>
        <v/>
      </c>
      <c r="K3" s="9">
        <f>'Dados Mensais'!K3</f>
        <v/>
      </c>
      <c r="L3" s="9">
        <f>I3-K3</f>
        <v/>
      </c>
    </row>
    <row r="4">
      <c r="A4" s="9">
        <f>'Dados Mensais'!A4</f>
        <v/>
      </c>
      <c r="B4" s="9">
        <f>'Dados Mensais'!B4-'Dados Mensais'!C4</f>
        <v/>
      </c>
      <c r="C4" s="9">
        <f>B4-'Dados Mensais'!D4</f>
        <v/>
      </c>
      <c r="D4" s="10">
        <f>IF(B4=0,"—",C4/B4)</f>
        <v/>
      </c>
      <c r="E4" s="9">
        <f>C4-'Dados Mensais'!E4-'Dados Mensais'!F4+'Dados Mensais'!G4</f>
        <v/>
      </c>
      <c r="F4" s="10">
        <f>IF(B4=0,"—",E4/B4)</f>
        <v/>
      </c>
      <c r="G4" s="9">
        <f>'Dados Mensais'!H4-'Dados Mensais'!I4</f>
        <v/>
      </c>
      <c r="H4" s="9">
        <f>E4+G4</f>
        <v/>
      </c>
      <c r="I4" s="11">
        <f>H4-'Dados Mensais'!J4</f>
        <v/>
      </c>
      <c r="J4" s="10">
        <f>IF(B4=0,"—",I4/B4)</f>
        <v/>
      </c>
      <c r="K4" s="9">
        <f>'Dados Mensais'!K4</f>
        <v/>
      </c>
      <c r="L4" s="9">
        <f>I4-K4</f>
        <v/>
      </c>
    </row>
    <row r="5">
      <c r="A5" s="9">
        <f>'Dados Mensais'!A5</f>
        <v/>
      </c>
      <c r="B5" s="9">
        <f>'Dados Mensais'!B5-'Dados Mensais'!C5</f>
        <v/>
      </c>
      <c r="C5" s="9">
        <f>B5-'Dados Mensais'!D5</f>
        <v/>
      </c>
      <c r="D5" s="10">
        <f>IF(B5=0,"—",C5/B5)</f>
        <v/>
      </c>
      <c r="E5" s="9">
        <f>C5-'Dados Mensais'!E5-'Dados Mensais'!F5+'Dados Mensais'!G5</f>
        <v/>
      </c>
      <c r="F5" s="10">
        <f>IF(B5=0,"—",E5/B5)</f>
        <v/>
      </c>
      <c r="G5" s="9">
        <f>'Dados Mensais'!H5-'Dados Mensais'!I5</f>
        <v/>
      </c>
      <c r="H5" s="9">
        <f>E5+G5</f>
        <v/>
      </c>
      <c r="I5" s="11">
        <f>H5-'Dados Mensais'!J5</f>
        <v/>
      </c>
      <c r="J5" s="10">
        <f>IF(B5=0,"—",I5/B5)</f>
        <v/>
      </c>
      <c r="K5" s="9">
        <f>'Dados Mensais'!K5</f>
        <v/>
      </c>
      <c r="L5" s="9">
        <f>I5-K5</f>
        <v/>
      </c>
    </row>
    <row r="6">
      <c r="A6" s="9">
        <f>'Dados Mensais'!A6</f>
        <v/>
      </c>
      <c r="B6" s="9">
        <f>'Dados Mensais'!B6-'Dados Mensais'!C6</f>
        <v/>
      </c>
      <c r="C6" s="9">
        <f>B6-'Dados Mensais'!D6</f>
        <v/>
      </c>
      <c r="D6" s="10">
        <f>IF(B6=0,"—",C6/B6)</f>
        <v/>
      </c>
      <c r="E6" s="9">
        <f>C6-'Dados Mensais'!E6-'Dados Mensais'!F6+'Dados Mensais'!G6</f>
        <v/>
      </c>
      <c r="F6" s="10">
        <f>IF(B6=0,"—",E6/B6)</f>
        <v/>
      </c>
      <c r="G6" s="9">
        <f>'Dados Mensais'!H6-'Dados Mensais'!I6</f>
        <v/>
      </c>
      <c r="H6" s="9">
        <f>E6+G6</f>
        <v/>
      </c>
      <c r="I6" s="11">
        <f>H6-'Dados Mensais'!J6</f>
        <v/>
      </c>
      <c r="J6" s="10">
        <f>IF(B6=0,"—",I6/B6)</f>
        <v/>
      </c>
      <c r="K6" s="9">
        <f>'Dados Mensais'!K6</f>
        <v/>
      </c>
      <c r="L6" s="9">
        <f>I6-K6</f>
        <v/>
      </c>
    </row>
    <row r="7">
      <c r="A7" s="9">
        <f>'Dados Mensais'!A7</f>
        <v/>
      </c>
      <c r="B7" s="9">
        <f>'Dados Mensais'!B7-'Dados Mensais'!C7</f>
        <v/>
      </c>
      <c r="C7" s="9">
        <f>B7-'Dados Mensais'!D7</f>
        <v/>
      </c>
      <c r="D7" s="10">
        <f>IF(B7=0,"—",C7/B7)</f>
        <v/>
      </c>
      <c r="E7" s="9">
        <f>C7-'Dados Mensais'!E7-'Dados Mensais'!F7+'Dados Mensais'!G7</f>
        <v/>
      </c>
      <c r="F7" s="10">
        <f>IF(B7=0,"—",E7/B7)</f>
        <v/>
      </c>
      <c r="G7" s="9">
        <f>'Dados Mensais'!H7-'Dados Mensais'!I7</f>
        <v/>
      </c>
      <c r="H7" s="9">
        <f>E7+G7</f>
        <v/>
      </c>
      <c r="I7" s="11">
        <f>H7-'Dados Mensais'!J7</f>
        <v/>
      </c>
      <c r="J7" s="10">
        <f>IF(B7=0,"—",I7/B7)</f>
        <v/>
      </c>
      <c r="K7" s="9">
        <f>'Dados Mensais'!K7</f>
        <v/>
      </c>
      <c r="L7" s="9">
        <f>I7-K7</f>
        <v/>
      </c>
    </row>
    <row r="8">
      <c r="A8" s="9">
        <f>'Dados Mensais'!A8</f>
        <v/>
      </c>
      <c r="B8" s="9">
        <f>'Dados Mensais'!B8-'Dados Mensais'!C8</f>
        <v/>
      </c>
      <c r="C8" s="9">
        <f>B8-'Dados Mensais'!D8</f>
        <v/>
      </c>
      <c r="D8" s="10">
        <f>IF(B8=0,"—",C8/B8)</f>
        <v/>
      </c>
      <c r="E8" s="9">
        <f>C8-'Dados Mensais'!E8-'Dados Mensais'!F8+'Dados Mensais'!G8</f>
        <v/>
      </c>
      <c r="F8" s="10">
        <f>IF(B8=0,"—",E8/B8)</f>
        <v/>
      </c>
      <c r="G8" s="9">
        <f>'Dados Mensais'!H8-'Dados Mensais'!I8</f>
        <v/>
      </c>
      <c r="H8" s="9">
        <f>E8+G8</f>
        <v/>
      </c>
      <c r="I8" s="11">
        <f>H8-'Dados Mensais'!J8</f>
        <v/>
      </c>
      <c r="J8" s="10">
        <f>IF(B8=0,"—",I8/B8)</f>
        <v/>
      </c>
      <c r="K8" s="9">
        <f>'Dados Mensais'!K8</f>
        <v/>
      </c>
      <c r="L8" s="9">
        <f>I8-K8</f>
        <v/>
      </c>
    </row>
    <row r="9">
      <c r="A9" s="9">
        <f>'Dados Mensais'!A9</f>
        <v/>
      </c>
      <c r="B9" s="9">
        <f>'Dados Mensais'!B9-'Dados Mensais'!C9</f>
        <v/>
      </c>
      <c r="C9" s="9">
        <f>B9-'Dados Mensais'!D9</f>
        <v/>
      </c>
      <c r="D9" s="10">
        <f>IF(B9=0,"—",C9/B9)</f>
        <v/>
      </c>
      <c r="E9" s="9">
        <f>C9-'Dados Mensais'!E9-'Dados Mensais'!F9+'Dados Mensais'!G9</f>
        <v/>
      </c>
      <c r="F9" s="10">
        <f>IF(B9=0,"—",E9/B9)</f>
        <v/>
      </c>
      <c r="G9" s="9">
        <f>'Dados Mensais'!H9-'Dados Mensais'!I9</f>
        <v/>
      </c>
      <c r="H9" s="9">
        <f>E9+G9</f>
        <v/>
      </c>
      <c r="I9" s="11">
        <f>H9-'Dados Mensais'!J9</f>
        <v/>
      </c>
      <c r="J9" s="10">
        <f>IF(B9=0,"—",I9/B9)</f>
        <v/>
      </c>
      <c r="K9" s="9">
        <f>'Dados Mensais'!K9</f>
        <v/>
      </c>
      <c r="L9" s="9">
        <f>I9-K9</f>
        <v/>
      </c>
    </row>
    <row r="10">
      <c r="A10" s="9">
        <f>'Dados Mensais'!A10</f>
        <v/>
      </c>
      <c r="B10" s="9">
        <f>'Dados Mensais'!B10-'Dados Mensais'!C10</f>
        <v/>
      </c>
      <c r="C10" s="9">
        <f>B10-'Dados Mensais'!D10</f>
        <v/>
      </c>
      <c r="D10" s="10">
        <f>IF(B10=0,"—",C10/B10)</f>
        <v/>
      </c>
      <c r="E10" s="9">
        <f>C10-'Dados Mensais'!E10-'Dados Mensais'!F10+'Dados Mensais'!G10</f>
        <v/>
      </c>
      <c r="F10" s="10">
        <f>IF(B10=0,"—",E10/B10)</f>
        <v/>
      </c>
      <c r="G10" s="9">
        <f>'Dados Mensais'!H10-'Dados Mensais'!I10</f>
        <v/>
      </c>
      <c r="H10" s="9">
        <f>E10+G10</f>
        <v/>
      </c>
      <c r="I10" s="11">
        <f>H10-'Dados Mensais'!J10</f>
        <v/>
      </c>
      <c r="J10" s="10">
        <f>IF(B10=0,"—",I10/B10)</f>
        <v/>
      </c>
      <c r="K10" s="9">
        <f>'Dados Mensais'!K10</f>
        <v/>
      </c>
      <c r="L10" s="9">
        <f>I10-K10</f>
        <v/>
      </c>
    </row>
    <row r="11">
      <c r="A11" s="9">
        <f>'Dados Mensais'!A11</f>
        <v/>
      </c>
      <c r="B11" s="9">
        <f>'Dados Mensais'!B11-'Dados Mensais'!C11</f>
        <v/>
      </c>
      <c r="C11" s="9">
        <f>B11-'Dados Mensais'!D11</f>
        <v/>
      </c>
      <c r="D11" s="10">
        <f>IF(B11=0,"—",C11/B11)</f>
        <v/>
      </c>
      <c r="E11" s="9">
        <f>C11-'Dados Mensais'!E11-'Dados Mensais'!F11+'Dados Mensais'!G11</f>
        <v/>
      </c>
      <c r="F11" s="10">
        <f>IF(B11=0,"—",E11/B11)</f>
        <v/>
      </c>
      <c r="G11" s="9">
        <f>'Dados Mensais'!H11-'Dados Mensais'!I11</f>
        <v/>
      </c>
      <c r="H11" s="9">
        <f>E11+G11</f>
        <v/>
      </c>
      <c r="I11" s="11">
        <f>H11-'Dados Mensais'!J11</f>
        <v/>
      </c>
      <c r="J11" s="10">
        <f>IF(B11=0,"—",I11/B11)</f>
        <v/>
      </c>
      <c r="K11" s="9">
        <f>'Dados Mensais'!K11</f>
        <v/>
      </c>
      <c r="L11" s="9">
        <f>I11-K11</f>
        <v/>
      </c>
    </row>
    <row r="12">
      <c r="A12" s="9">
        <f>'Dados Mensais'!A12</f>
        <v/>
      </c>
      <c r="B12" s="9">
        <f>'Dados Mensais'!B12-'Dados Mensais'!C12</f>
        <v/>
      </c>
      <c r="C12" s="9">
        <f>B12-'Dados Mensais'!D12</f>
        <v/>
      </c>
      <c r="D12" s="10">
        <f>IF(B12=0,"—",C12/B12)</f>
        <v/>
      </c>
      <c r="E12" s="9">
        <f>C12-'Dados Mensais'!E12-'Dados Mensais'!F12+'Dados Mensais'!G12</f>
        <v/>
      </c>
      <c r="F12" s="10">
        <f>IF(B12=0,"—",E12/B12)</f>
        <v/>
      </c>
      <c r="G12" s="9">
        <f>'Dados Mensais'!H12-'Dados Mensais'!I12</f>
        <v/>
      </c>
      <c r="H12" s="9">
        <f>E12+G12</f>
        <v/>
      </c>
      <c r="I12" s="11">
        <f>H12-'Dados Mensais'!J12</f>
        <v/>
      </c>
      <c r="J12" s="10">
        <f>IF(B12=0,"—",I12/B12)</f>
        <v/>
      </c>
      <c r="K12" s="9">
        <f>'Dados Mensais'!K12</f>
        <v/>
      </c>
      <c r="L12" s="9">
        <f>I12-K12</f>
        <v/>
      </c>
    </row>
    <row r="13">
      <c r="A13" s="9">
        <f>'Dados Mensais'!A13</f>
        <v/>
      </c>
      <c r="B13" s="9">
        <f>'Dados Mensais'!B13-'Dados Mensais'!C13</f>
        <v/>
      </c>
      <c r="C13" s="9">
        <f>B13-'Dados Mensais'!D13</f>
        <v/>
      </c>
      <c r="D13" s="10">
        <f>IF(B13=0,"—",C13/B13)</f>
        <v/>
      </c>
      <c r="E13" s="9">
        <f>C13-'Dados Mensais'!E13-'Dados Mensais'!F13+'Dados Mensais'!G13</f>
        <v/>
      </c>
      <c r="F13" s="10">
        <f>IF(B13=0,"—",E13/B13)</f>
        <v/>
      </c>
      <c r="G13" s="9">
        <f>'Dados Mensais'!H13-'Dados Mensais'!I13</f>
        <v/>
      </c>
      <c r="H13" s="9">
        <f>E13+G13</f>
        <v/>
      </c>
      <c r="I13" s="11">
        <f>H13-'Dados Mensais'!J13</f>
        <v/>
      </c>
      <c r="J13" s="10">
        <f>IF(B13=0,"—",I13/B13)</f>
        <v/>
      </c>
      <c r="K13" s="9">
        <f>'Dados Mensais'!K13</f>
        <v/>
      </c>
      <c r="L13" s="9">
        <f>I13-K13</f>
        <v/>
      </c>
    </row>
    <row r="14">
      <c r="A14" s="8" t="inlineStr">
        <is>
          <t>Acumulado</t>
        </is>
      </c>
      <c r="B14" s="11">
        <f>SUM(B2:B13)</f>
        <v/>
      </c>
      <c r="C14" s="11">
        <f>SUM(C2:C13)</f>
        <v/>
      </c>
      <c r="D14" s="12">
        <f>IF(B14=0,"—",C14/B14)</f>
        <v/>
      </c>
      <c r="E14" s="11">
        <f>SUM(E2:E13)</f>
        <v/>
      </c>
      <c r="F14" s="12">
        <f>IF(B14=0,"—",E14/B14)</f>
        <v/>
      </c>
      <c r="G14" s="11">
        <f>SUM(G2:G13)</f>
        <v/>
      </c>
      <c r="H14" s="11">
        <f>SUM(H2:H13)</f>
        <v/>
      </c>
      <c r="I14" s="11">
        <f>SUM(I2:I13)</f>
        <v/>
      </c>
      <c r="J14" s="12">
        <f>IF(B14=0,"—",I14/B14)</f>
        <v/>
      </c>
      <c r="K14" s="11">
        <f>SUM(K2:K13)</f>
        <v/>
      </c>
      <c r="L14" s="11">
        <f>SUM(L2:L13)</f>
        <v/>
      </c>
    </row>
  </sheetData>
  <conditionalFormatting sqref="I2:I13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</cols>
  <sheetData>
    <row r="1">
      <c r="A1" s="13" t="inlineStr">
        <is>
          <t>Simulador de Cenário — DRE</t>
        </is>
      </c>
    </row>
    <row r="2" ht="45" customHeight="1">
      <c r="A2" s="2" t="inlineStr">
        <is>
          <t>Parte da média mensal dos meses preenchidos e testa mudanças em volume de vendas, custo e despesas fixas. Custo e despesas com vendas acompanham a receita; despesas administrativas são tratadas como fixas.</t>
        </is>
      </c>
    </row>
    <row r="4">
      <c r="A4" s="8" t="inlineStr">
        <is>
          <t>PREMISSAS (altere as células amarelas)</t>
        </is>
      </c>
    </row>
    <row r="5">
      <c r="A5" t="inlineStr">
        <is>
          <t>Variação no volume de vendas</t>
        </is>
      </c>
      <c r="B5" s="14" t="n">
        <v>0.1</v>
      </c>
    </row>
    <row r="6">
      <c r="A6" t="inlineStr">
        <is>
          <t>Variação no custo unitário (preço do fornecedor)</t>
        </is>
      </c>
      <c r="B6" s="14" t="n">
        <v>0</v>
      </c>
    </row>
    <row r="7">
      <c r="A7" t="inlineStr">
        <is>
          <t>Variação nas despesas administrativas (fixas)</t>
        </is>
      </c>
      <c r="B7" s="14" t="n">
        <v>-0.05</v>
      </c>
    </row>
    <row r="9">
      <c r="A9" s="5" t="inlineStr">
        <is>
          <t>Linha da DRE (média mensal)</t>
        </is>
      </c>
      <c r="B9" s="5" t="inlineStr">
        <is>
          <t>Hoje</t>
        </is>
      </c>
      <c r="C9" s="5" t="inlineStr">
        <is>
          <t>Cenário</t>
        </is>
      </c>
      <c r="D9" s="5" t="inlineStr">
        <is>
          <t>Diferença</t>
        </is>
      </c>
    </row>
    <row r="10">
      <c r="A10" s="6" t="inlineStr">
        <is>
          <t>Receita bruta</t>
        </is>
      </c>
      <c r="B10" s="9">
        <f>AVERAGE('Dados Mensais'!B2:B13)</f>
        <v/>
      </c>
      <c r="C10" s="9">
        <f>B10*(1+$B$5)</f>
        <v/>
      </c>
      <c r="D10" s="9">
        <f>IF(ISNUMBER(B10),C10-B10,"—")</f>
        <v/>
      </c>
    </row>
    <row r="11">
      <c r="A11" s="6" t="inlineStr">
        <is>
          <t>(−) Deduções da receita</t>
        </is>
      </c>
      <c r="B11" s="9">
        <f>AVERAGE('Dados Mensais'!C2:C13)</f>
        <v/>
      </c>
      <c r="C11" s="9">
        <f>B11*(1+$B$5)</f>
        <v/>
      </c>
      <c r="D11" s="9">
        <f>IF(ISNUMBER(B11),C11-B11,"—")</f>
        <v/>
      </c>
    </row>
    <row r="12">
      <c r="A12" s="15" t="inlineStr">
        <is>
          <t>Receita líquida</t>
        </is>
      </c>
      <c r="B12" s="11">
        <f>B10-B11</f>
        <v/>
      </c>
      <c r="C12" s="11">
        <f>C10-C11</f>
        <v/>
      </c>
      <c r="D12" s="11">
        <f>IF(ISNUMBER(B12),C12-B12,"—")</f>
        <v/>
      </c>
    </row>
    <row r="13">
      <c r="A13" s="6" t="inlineStr">
        <is>
          <t>(−) Custo das vendas</t>
        </is>
      </c>
      <c r="B13" s="9">
        <f>AVERAGE('Dados Mensais'!D2:D13)</f>
        <v/>
      </c>
      <c r="C13" s="9">
        <f>B13*(1+$B$5)*(1+$B$6)</f>
        <v/>
      </c>
      <c r="D13" s="9">
        <f>IF(ISNUMBER(B13),C13-B13,"—")</f>
        <v/>
      </c>
    </row>
    <row r="14">
      <c r="A14" s="15" t="inlineStr">
        <is>
          <t>Lucro bruto</t>
        </is>
      </c>
      <c r="B14" s="11">
        <f>B12-B13</f>
        <v/>
      </c>
      <c r="C14" s="11">
        <f>C12-C13</f>
        <v/>
      </c>
      <c r="D14" s="11">
        <f>IF(ISNUMBER(B14),C14-B14,"—")</f>
        <v/>
      </c>
    </row>
    <row r="15">
      <c r="A15" s="6" t="inlineStr">
        <is>
          <t>(−) Despesas com vendas</t>
        </is>
      </c>
      <c r="B15" s="9">
        <f>AVERAGE('Dados Mensais'!E2:E13)</f>
        <v/>
      </c>
      <c r="C15" s="9">
        <f>B15*(1+$B$5)</f>
        <v/>
      </c>
      <c r="D15" s="9">
        <f>IF(ISNUMBER(B15),C15-B15,"—")</f>
        <v/>
      </c>
    </row>
    <row r="16">
      <c r="A16" s="6" t="inlineStr">
        <is>
          <t>(−) Despesas administrativas</t>
        </is>
      </c>
      <c r="B16" s="9">
        <f>AVERAGE('Dados Mensais'!F2:F13)</f>
        <v/>
      </c>
      <c r="C16" s="9">
        <f>B16*(1+$B$7)</f>
        <v/>
      </c>
      <c r="D16" s="9">
        <f>IF(ISNUMBER(B16),C16-B16,"—")</f>
        <v/>
      </c>
    </row>
    <row r="17">
      <c r="A17" s="6" t="inlineStr">
        <is>
          <t>(+/−) Outras receitas e despesas operacionais</t>
        </is>
      </c>
      <c r="B17" s="9">
        <f>AVERAGE('Dados Mensais'!G2:G13)</f>
        <v/>
      </c>
      <c r="C17" s="9">
        <f>B17</f>
        <v/>
      </c>
      <c r="D17" s="9">
        <f>IF(ISNUMBER(B17),C17-B17,"—")</f>
        <v/>
      </c>
    </row>
    <row r="18">
      <c r="A18" s="15" t="inlineStr">
        <is>
          <t>Resultado antes do financeiro</t>
        </is>
      </c>
      <c r="B18" s="11">
        <f>B14-B15-B16+B17</f>
        <v/>
      </c>
      <c r="C18" s="11">
        <f>C14-C15-C16+C17</f>
        <v/>
      </c>
      <c r="D18" s="11">
        <f>IF(ISNUMBER(B18),C18-B18,"—")</f>
        <v/>
      </c>
    </row>
    <row r="19">
      <c r="A19" s="6" t="inlineStr">
        <is>
          <t>(+/−) Resultado financeiro</t>
        </is>
      </c>
      <c r="B19" s="9">
        <f>AVERAGE('Dados Mensais'!H2:H13)-AVERAGE('Dados Mensais'!I2:I13)</f>
        <v/>
      </c>
      <c r="C19" s="9">
        <f>B19</f>
        <v/>
      </c>
      <c r="D19" s="9">
        <f>IF(ISNUMBER(B19),C19-B19,"—")</f>
        <v/>
      </c>
    </row>
    <row r="20">
      <c r="A20" s="6" t="inlineStr">
        <is>
          <t>Resultado antes dos tributos</t>
        </is>
      </c>
      <c r="B20" s="9">
        <f>B18+B19</f>
        <v/>
      </c>
      <c r="C20" s="9">
        <f>C18+C19</f>
        <v/>
      </c>
      <c r="D20" s="9">
        <f>IF(ISNUMBER(B20),C20-B20,"—")</f>
        <v/>
      </c>
    </row>
    <row r="21">
      <c r="A21" s="6" t="inlineStr">
        <is>
          <t>(−) Tributos sobre o lucro</t>
        </is>
      </c>
      <c r="B21" s="9">
        <f>AVERAGE('Dados Mensais'!J2:J13)</f>
        <v/>
      </c>
      <c r="C21" s="9">
        <f>IF(B20&lt;=0,0,MAX(0,C20)*B21/B20)</f>
        <v/>
      </c>
      <c r="D21" s="9">
        <f>IF(ISNUMBER(B21),C21-B21,"—")</f>
        <v/>
      </c>
    </row>
    <row r="22">
      <c r="A22" s="15" t="inlineStr">
        <is>
          <t>Lucro líquido</t>
        </is>
      </c>
      <c r="B22" s="11">
        <f>B20-B21</f>
        <v/>
      </c>
      <c r="C22" s="11">
        <f>C20-C21</f>
        <v/>
      </c>
      <c r="D22" s="11">
        <f>IF(ISNUMBER(B22),C22-B22,"—")</f>
        <v/>
      </c>
    </row>
    <row r="23">
      <c r="A23" s="6" t="inlineStr">
        <is>
          <t>Margem líquida</t>
        </is>
      </c>
      <c r="B23" s="10">
        <f>IF(B12=0,"—",B22/B12)</f>
        <v/>
      </c>
      <c r="C23" s="10">
        <f>IF(C12=0,"—",C22/C12)</f>
        <v/>
      </c>
      <c r="D23" s="10">
        <f>IF(ISNUMBER(B23),C23-B23,"—")</f>
        <v/>
      </c>
    </row>
    <row r="25" ht="45" customHeight="1">
      <c r="A25" s="2" t="inlineStr">
        <is>
          <t>Tributos sobre o lucro no cenário: mantém a mesma proporção observada hoje entre tributos e resultado antes dos tributos. É uma aproximação para conversa — o valor real depende do regime tributário e deve ser apurado pelo contador.</t>
        </is>
      </c>
    </row>
  </sheetData>
  <mergeCells count="2">
    <mergeCell ref="A25:D25"/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44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3" t="inlineStr">
        <is>
          <t>Dashboard — DRE do mês para apresentar</t>
        </is>
      </c>
    </row>
    <row r="3">
      <c r="A3" s="8" t="inlineStr">
        <is>
          <t>Escolha o mês:</t>
        </is>
      </c>
      <c r="B3" s="16" t="inlineStr">
        <is>
          <t>jun/2026</t>
        </is>
      </c>
      <c r="D3" t="inlineStr">
        <is>
          <t>Posição do mês:</t>
        </is>
      </c>
      <c r="E3">
        <f>MATCH(B3,'Dados Mensais'!$A$2:$A$13,0)</f>
        <v/>
      </c>
    </row>
    <row r="5">
      <c r="A5" s="5" t="inlineStr">
        <is>
          <t>Linha da DRE</t>
        </is>
      </c>
      <c r="B5" s="5" t="inlineStr">
        <is>
          <t>Mês escolhido</t>
        </is>
      </c>
      <c r="C5" s="5" t="inlineStr">
        <is>
          <t>% da receita líquida</t>
        </is>
      </c>
      <c r="D5" s="5" t="inlineStr">
        <is>
          <t>Mês anterior</t>
        </is>
      </c>
      <c r="E5" s="5" t="inlineStr">
        <is>
          <t>Variação</t>
        </is>
      </c>
    </row>
    <row r="6">
      <c r="A6" s="9" t="inlineStr">
        <is>
          <t>Receita bruta</t>
        </is>
      </c>
      <c r="B6" s="9">
        <f>INDEX('Dados Mensais'!$B$2:$B$13,$E$3)</f>
        <v/>
      </c>
      <c r="C6" s="10">
        <f>IF($B$8=0,"—",B6/$B$8)</f>
        <v/>
      </c>
      <c r="D6" s="9">
        <f>IF($E$3=1,"—",INDEX('Dados Mensais'!$B$2:$B$13,($E$3-1)))</f>
        <v/>
      </c>
      <c r="E6" s="9">
        <f>IF(ISNUMBER(D6),B6-D6,"—")</f>
        <v/>
      </c>
    </row>
    <row r="7">
      <c r="A7" s="9" t="inlineStr">
        <is>
          <t>(−) Deduções da receita</t>
        </is>
      </c>
      <c r="B7" s="9">
        <f>INDEX('Dados Mensais'!$C$2:$C$13,$E$3)</f>
        <v/>
      </c>
      <c r="C7" s="10">
        <f>IF($B$8=0,"—",B7/$B$8)</f>
        <v/>
      </c>
      <c r="D7" s="9">
        <f>IF($E$3=1,"—",INDEX('Dados Mensais'!$C$2:$C$13,($E$3-1)))</f>
        <v/>
      </c>
      <c r="E7" s="9">
        <f>IF(ISNUMBER(D7),B7-D7,"—")</f>
        <v/>
      </c>
    </row>
    <row r="8">
      <c r="A8" s="11">
        <f> Receita líquida</f>
        <v/>
      </c>
      <c r="B8" s="11">
        <f>INDEX('Cálculos'!$B$2:$B$13,$E$3)</f>
        <v/>
      </c>
      <c r="C8" s="12">
        <f>IF($B$8=0,"—",B8/$B$8)</f>
        <v/>
      </c>
      <c r="D8" s="11">
        <f>IF($E$3=1,"—",INDEX('Cálculos'!$B$2:$B$13,($E$3-1)))</f>
        <v/>
      </c>
      <c r="E8" s="11">
        <f>IF(ISNUMBER(D8),B8-D8,"—")</f>
        <v/>
      </c>
    </row>
    <row r="9">
      <c r="A9" s="9" t="inlineStr">
        <is>
          <t>(−) Custo das vendas</t>
        </is>
      </c>
      <c r="B9" s="9">
        <f>INDEX('Dados Mensais'!$D$2:$D$13,$E$3)</f>
        <v/>
      </c>
      <c r="C9" s="10">
        <f>IF($B$8=0,"—",B9/$B$8)</f>
        <v/>
      </c>
      <c r="D9" s="9">
        <f>IF($E$3=1,"—",INDEX('Dados Mensais'!$D$2:$D$13,($E$3-1)))</f>
        <v/>
      </c>
      <c r="E9" s="9">
        <f>IF(ISNUMBER(D9),B9-D9,"—")</f>
        <v/>
      </c>
    </row>
    <row r="10">
      <c r="A10" s="11">
        <f> Lucro bruto</f>
        <v/>
      </c>
      <c r="B10" s="11">
        <f>INDEX('Cálculos'!$C$2:$C$13,$E$3)</f>
        <v/>
      </c>
      <c r="C10" s="12">
        <f>IF($B$8=0,"—",B10/$B$8)</f>
        <v/>
      </c>
      <c r="D10" s="11">
        <f>IF($E$3=1,"—",INDEX('Cálculos'!$C$2:$C$13,($E$3-1)))</f>
        <v/>
      </c>
      <c r="E10" s="11">
        <f>IF(ISNUMBER(D10),B10-D10,"—")</f>
        <v/>
      </c>
    </row>
    <row r="11">
      <c r="A11" s="9" t="inlineStr">
        <is>
          <t>(−) Despesas com vendas</t>
        </is>
      </c>
      <c r="B11" s="9">
        <f>INDEX('Dados Mensais'!$E$2:$E$13,$E$3)</f>
        <v/>
      </c>
      <c r="C11" s="10">
        <f>IF($B$8=0,"—",B11/$B$8)</f>
        <v/>
      </c>
      <c r="D11" s="9">
        <f>IF($E$3=1,"—",INDEX('Dados Mensais'!$E$2:$E$13,($E$3-1)))</f>
        <v/>
      </c>
      <c r="E11" s="9">
        <f>IF(ISNUMBER(D11),B11-D11,"—")</f>
        <v/>
      </c>
    </row>
    <row r="12">
      <c r="A12" s="9" t="inlineStr">
        <is>
          <t>(−) Despesas administrativas</t>
        </is>
      </c>
      <c r="B12" s="9">
        <f>INDEX('Dados Mensais'!$F$2:$F$13,$E$3)</f>
        <v/>
      </c>
      <c r="C12" s="10">
        <f>IF($B$8=0,"—",B12/$B$8)</f>
        <v/>
      </c>
      <c r="D12" s="9">
        <f>IF($E$3=1,"—",INDEX('Dados Mensais'!$F$2:$F$13,($E$3-1)))</f>
        <v/>
      </c>
      <c r="E12" s="9">
        <f>IF(ISNUMBER(D12),B12-D12,"—")</f>
        <v/>
      </c>
    </row>
    <row r="13">
      <c r="A13" s="9" t="inlineStr">
        <is>
          <t>(+/−) Outras receitas e despesas operacionais</t>
        </is>
      </c>
      <c r="B13" s="9">
        <f>INDEX('Dados Mensais'!$G$2:$G$13,$E$3)</f>
        <v/>
      </c>
      <c r="C13" s="10">
        <f>IF($B$8=0,"—",B13/$B$8)</f>
        <v/>
      </c>
      <c r="D13" s="9">
        <f>IF($E$3=1,"—",INDEX('Dados Mensais'!$G$2:$G$13,($E$3-1)))</f>
        <v/>
      </c>
      <c r="E13" s="9">
        <f>IF(ISNUMBER(D13),B13-D13,"—")</f>
        <v/>
      </c>
    </row>
    <row r="14">
      <c r="A14" s="11">
        <f> Resultado antes do financeiro</f>
        <v/>
      </c>
      <c r="B14" s="11">
        <f>INDEX('Cálculos'!$E$2:$E$13,$E$3)</f>
        <v/>
      </c>
      <c r="C14" s="12">
        <f>IF($B$8=0,"—",B14/$B$8)</f>
        <v/>
      </c>
      <c r="D14" s="11">
        <f>IF($E$3=1,"—",INDEX('Cálculos'!$E$2:$E$13,($E$3-1)))</f>
        <v/>
      </c>
      <c r="E14" s="11">
        <f>IF(ISNUMBER(D14),B14-D14,"—")</f>
        <v/>
      </c>
    </row>
    <row r="15">
      <c r="A15" s="9" t="inlineStr">
        <is>
          <t>(+/−) Resultado financeiro</t>
        </is>
      </c>
      <c r="B15" s="9">
        <f>INDEX('Cálculos'!$G$2:$G$13,$E$3)</f>
        <v/>
      </c>
      <c r="C15" s="10">
        <f>IF($B$8=0,"—",B15/$B$8)</f>
        <v/>
      </c>
      <c r="D15" s="9">
        <f>IF($E$3=1,"—",INDEX('Cálculos'!$G$2:$G$13,($E$3-1)))</f>
        <v/>
      </c>
      <c r="E15" s="9">
        <f>IF(ISNUMBER(D15),B15-D15,"—")</f>
        <v/>
      </c>
    </row>
    <row r="16">
      <c r="A16" s="11">
        <f> Resultado antes dos tributos</f>
        <v/>
      </c>
      <c r="B16" s="11">
        <f>INDEX('Cálculos'!$H$2:$H$13,$E$3)</f>
        <v/>
      </c>
      <c r="C16" s="12">
        <f>IF($B$8=0,"—",B16/$B$8)</f>
        <v/>
      </c>
      <c r="D16" s="11">
        <f>IF($E$3=1,"—",INDEX('Cálculos'!$H$2:$H$13,($E$3-1)))</f>
        <v/>
      </c>
      <c r="E16" s="11">
        <f>IF(ISNUMBER(D16),B16-D16,"—")</f>
        <v/>
      </c>
    </row>
    <row r="17">
      <c r="A17" s="9" t="inlineStr">
        <is>
          <t>(−) Tributos sobre o lucro</t>
        </is>
      </c>
      <c r="B17" s="9">
        <f>INDEX('Dados Mensais'!$J$2:$J$13,$E$3)</f>
        <v/>
      </c>
      <c r="C17" s="10">
        <f>IF($B$8=0,"—",B17/$B$8)</f>
        <v/>
      </c>
      <c r="D17" s="9">
        <f>IF($E$3=1,"—",INDEX('Dados Mensais'!$J$2:$J$13,($E$3-1)))</f>
        <v/>
      </c>
      <c r="E17" s="9">
        <f>IF(ISNUMBER(D17),B17-D17,"—")</f>
        <v/>
      </c>
    </row>
    <row r="18">
      <c r="A18" s="11">
        <f> Lucro líquido</f>
        <v/>
      </c>
      <c r="B18" s="11">
        <f>INDEX('Cálculos'!$I$2:$I$13,$E$3)</f>
        <v/>
      </c>
      <c r="C18" s="12">
        <f>IF($B$8=0,"—",B18/$B$8)</f>
        <v/>
      </c>
      <c r="D18" s="11">
        <f>IF($E$3=1,"—",INDEX('Cálculos'!$I$2:$I$13,($E$3-1)))</f>
        <v/>
      </c>
      <c r="E18" s="11">
        <f>IF(ISNUMBER(D18),B18-D18,"—")</f>
        <v/>
      </c>
    </row>
    <row r="20">
      <c r="A20" s="8" t="inlineStr">
        <is>
          <t>Lucro x caixa no mês</t>
        </is>
      </c>
    </row>
    <row r="21">
      <c r="A21" s="6" t="inlineStr">
        <is>
          <t>Lucro líquido do mês</t>
        </is>
      </c>
      <c r="B21" s="9">
        <f>B18</f>
        <v/>
      </c>
    </row>
    <row r="22">
      <c r="A22" s="6" t="inlineStr">
        <is>
          <t>Variação do saldo de caixa no mês</t>
        </is>
      </c>
      <c r="B22" s="9">
        <f>INDEX('Dados Mensais'!$K$2:$K$13,$E$3)</f>
        <v/>
      </c>
    </row>
    <row r="23" ht="30" customHeight="1">
      <c r="A23" s="17" t="inlineStr">
        <is>
          <t>Diferença a explicar (prazo de clientes, estoque, principal de empréstimo, retiradas, investimentos)</t>
        </is>
      </c>
      <c r="B23" s="9">
        <f>B21-B22</f>
        <v/>
      </c>
    </row>
    <row r="25">
      <c r="A25" s="8" t="inlineStr">
        <is>
          <t>Acumulado do ano</t>
        </is>
      </c>
    </row>
    <row r="26">
      <c r="A26" s="6" t="inlineStr">
        <is>
          <t>Receita líquida acumulada</t>
        </is>
      </c>
      <c r="B26" s="9">
        <f>'Cálculos'!B14</f>
        <v/>
      </c>
    </row>
    <row r="27">
      <c r="A27" s="6" t="inlineStr">
        <is>
          <t>Lucro líquido acumulado</t>
        </is>
      </c>
      <c r="B27" s="9">
        <f>'Cálculos'!I14</f>
        <v/>
      </c>
    </row>
    <row r="28">
      <c r="A28" s="6" t="inlineStr">
        <is>
          <t>Margem líquida acumulada</t>
        </is>
      </c>
      <c r="B28" s="10">
        <f>'Cálculos'!J14</f>
        <v/>
      </c>
    </row>
    <row r="29">
      <c r="A29" s="6" t="inlineStr">
        <is>
          <t>Meses com prejuízo</t>
        </is>
      </c>
      <c r="B29" s="18">
        <f>COUNTIF('Cálculos'!I2:I13,"&lt;0")</f>
        <v/>
      </c>
    </row>
  </sheetData>
  <dataValidations count="1">
    <dataValidation sqref="B3" showDropDown="0" showInputMessage="0" showErrorMessage="0" allowBlank="0" type="list">
      <formula1>='Dados Mensais'!$A$2:$A$13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B26"/>
  <sheetViews>
    <sheetView workbookViewId="0">
      <selection activeCell="A1" sqref="A1"/>
    </sheetView>
  </sheetViews>
  <sheetFormatPr baseColWidth="8" defaultRowHeight="15"/>
  <cols>
    <col width="3" customWidth="1" min="1" max="1"/>
    <col width="115" customWidth="1" min="2" max="2"/>
  </cols>
  <sheetData>
    <row r="2">
      <c r="B2" s="1" t="inlineStr">
        <is>
          <t>Memória de Cálculo</t>
        </is>
      </c>
    </row>
    <row r="3">
      <c r="B3" s="2" t="inlineStr">
        <is>
          <t>Estrutura da DRE usada nesta planilha: Lei nº 6.404/1976, art. 187, e NBC TG 1002 (CFC), item 5.1 — as linhas que a DRE de uma microentidade deve apresentar, quando tiverem valor relevante.</t>
        </is>
      </c>
    </row>
    <row r="4">
      <c r="B4" s="2" t="inlineStr"/>
    </row>
    <row r="5">
      <c r="B5" s="3" t="inlineStr">
        <is>
          <t>Receita líquida = Receita bruta − Deduções da receita</t>
        </is>
      </c>
    </row>
    <row r="6">
      <c r="B6" s="2" t="inlineStr">
        <is>
          <t>O que sobra do faturamento depois de tirar os impostos sobre a venda, as devoluções e os descontos concedidos.</t>
        </is>
      </c>
    </row>
    <row r="7">
      <c r="B7" s="3" t="inlineStr">
        <is>
          <t>Lucro bruto = Receita líquida − Custo das mercadorias ou serviços vendidos</t>
        </is>
      </c>
    </row>
    <row r="8">
      <c r="B8" s="2" t="inlineStr">
        <is>
          <t>Quanto a operação gera antes de pagar a estrutura da empresa.</t>
        </is>
      </c>
    </row>
    <row r="9">
      <c r="B9" s="3" t="inlineStr">
        <is>
          <t>Margem bruta = Lucro bruto ÷ Receita líquida</t>
        </is>
      </c>
    </row>
    <row r="10">
      <c r="B10" s="2" t="inlineStr">
        <is>
          <t>De cada R$ 100 vendidos (líquidos), quanto fica depois do custo do que foi vendido.</t>
        </is>
      </c>
    </row>
    <row r="11">
      <c r="B11" s="3" t="inlineStr">
        <is>
          <t>Resultado antes do financeiro = Lucro bruto − Despesas com vendas − Despesas administrativas ± Outras receitas e despesas operacionais</t>
        </is>
      </c>
    </row>
    <row r="12">
      <c r="B12" s="2" t="inlineStr">
        <is>
          <t>O resultado da atividade da empresa, antes de juros de empréstimos e rendimentos de aplicações.</t>
        </is>
      </c>
    </row>
    <row r="13">
      <c r="B13" s="3" t="inlineStr">
        <is>
          <t>Margem operacional = Resultado antes do financeiro ÷ Receita líquida</t>
        </is>
      </c>
    </row>
    <row r="14">
      <c r="B14" s="3" t="inlineStr">
        <is>
          <t>Resultado financeiro = Receitas financeiras − Despesas financeiras</t>
        </is>
      </c>
    </row>
    <row r="15">
      <c r="B15" s="2" t="inlineStr">
        <is>
          <t>Mostra quanto o endividamento (ou as aplicações) pesa no resultado.</t>
        </is>
      </c>
    </row>
    <row r="16">
      <c r="B16" s="3" t="inlineStr">
        <is>
          <t>Resultado antes dos tributos = Resultado antes do financeiro + Resultado financeiro</t>
        </is>
      </c>
    </row>
    <row r="17">
      <c r="B17" s="3" t="inlineStr">
        <is>
          <t>Lucro líquido = Resultado antes dos tributos − Tributos sobre o lucro</t>
        </is>
      </c>
    </row>
    <row r="18">
      <c r="B18" s="3" t="inlineStr">
        <is>
          <t>Margem líquida = Lucro líquido ÷ Receita líquida</t>
        </is>
      </c>
    </row>
    <row r="19">
      <c r="B19" s="2" t="inlineStr">
        <is>
          <t>De cada R$ 100 vendidos (líquidos), quanto sobra no fim para remunerar os sócios e reinvestir.</t>
        </is>
      </c>
    </row>
    <row r="20">
      <c r="B20" s="3" t="inlineStr">
        <is>
          <t>Lucro − caixa = Lucro líquido do mês − Variação do saldo de caixa no mês</t>
        </is>
      </c>
    </row>
    <row r="21">
      <c r="B21" s="2" t="inlineStr">
        <is>
          <t>A DRE segue o regime de competência (Lei nº 6.404/1976, art. 187, § 1º): receitas entram quando ganhas, mesmo que não recebidas, e despesas quando incorridas, mesmo que não pagas. A diferença costuma vir de vendas a prazo, compra de estoque, pagamento do principal de empréstimos, compra de equipamentos e distribuição de lucros — itens que mexem no caixa sem passar pela DRE (ou o contrário).</t>
        </is>
      </c>
    </row>
    <row r="22">
      <c r="B22" s="2" t="inlineStr"/>
    </row>
    <row r="23">
      <c r="B23" s="3" t="inlineStr">
        <is>
          <t>Simulador de Cenário</t>
        </is>
      </c>
    </row>
    <row r="24">
      <c r="B24" s="2" t="inlineStr">
        <is>
          <t>Hoje = média mensal de cada linha. Cenário: receita, deduções, custo e despesas com vendas variam junto com o volume de vendas; o custo também varia com o preço do fornecedor; despesas administrativas variam só pela premissa própria; outras receitas/despesas e resultado financeiro ficam iguais; tributos sobre o lucro mantêm a proporção observada hoje. É uma simplificação para conversa, não uma projeção fiscal.</t>
        </is>
      </c>
    </row>
    <row r="25">
      <c r="B25" s="2" t="inlineStr"/>
    </row>
    <row r="26">
      <c r="B26" s="4" t="inlineStr">
        <is>
          <t>Material educativo e demonstrativo. ADLabCont — adlabcont.com.br — 30/09/2026.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2026-10-01T00:40:01Z</dcterms:created>
  <dcterms:modified xsi:type="dcterms:W3CDTF">2026-10-01T00:40:01Z</dcterms:modified>
</cp:coreProperties>
</file>