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worksheets/sheet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struções" sheetId="1" state="visible" r:id="rId1"/>
    <sheet name="Parâmetros" sheetId="2" state="visible" r:id="rId2"/>
    <sheet name="Equipe" sheetId="3" state="visible" r:id="rId3"/>
    <sheet name="Cálculos" sheetId="4" state="visible" r:id="rId4"/>
    <sheet name="Simulador de Cenário" sheetId="5" state="visible" r:id="rId5"/>
    <sheet name="Dashboard" sheetId="6" state="visible" r:id="rId6"/>
    <sheet name="Memória de Cálculo" sheetId="7" state="visible" r:id="rId7"/>
  </sheets>
  <definedNames/>
  <calcPr calcId="124519" fullCalcOnLoad="1"/>
</workbook>
</file>

<file path=xl/styles.xml><?xml version="1.0" encoding="utf-8"?>
<styleSheet xmlns="http://schemas.openxmlformats.org/spreadsheetml/2006/main">
  <numFmts count="5">
    <numFmt numFmtId="164" formatCode="yyyy-mm-dd"/>
    <numFmt numFmtId="165" formatCode="dd/mm/yyyy"/>
    <numFmt numFmtId="166" formatCode="0.0&quot; h&quot;"/>
    <numFmt numFmtId="167" formatCode="0.0%;[Red]-0.0%"/>
    <numFmt numFmtId="168" formatCode="&quot;R$&quot; #,##0.00;[Red]-&quot;R$&quot; #,##0.00"/>
  </numFmts>
  <fonts count="5">
    <font>
      <name val="Calibri"/>
      <family val="2"/>
      <color theme="1"/>
      <sz val="11"/>
      <scheme val="minor"/>
    </font>
    <font>
      <b val="1"/>
      <color rgb="000F766E"/>
      <sz val="14"/>
    </font>
    <font>
      <b val="1"/>
    </font>
    <font>
      <i val="1"/>
      <color rgb="0064748B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EF9C3"/>
      </patternFill>
    </fill>
    <fill>
      <patternFill patternType="solid">
        <fgColor rgb="00CCFBF1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1" fillId="0" borderId="0" pivotButton="0" quotePrefix="0" xfId="0"/>
    <xf numFmtId="0" fontId="4" fillId="2" borderId="1" applyAlignment="1" pivotButton="0" quotePrefix="0" xfId="0">
      <alignment horizontal="center" vertical="center" wrapText="1"/>
    </xf>
    <xf numFmtId="0" fontId="0" fillId="0" borderId="1" pivotButton="0" quotePrefix="0" xfId="0"/>
    <xf numFmtId="165" fontId="0" fillId="3" borderId="1" pivotButton="0" quotePrefix="0" xfId="0"/>
    <xf numFmtId="166" fontId="0" fillId="0" borderId="1" pivotButton="0" quotePrefix="0" xfId="0"/>
    <xf numFmtId="1" fontId="0" fillId="0" borderId="1" pivotButton="0" quotePrefix="0" xfId="0"/>
    <xf numFmtId="167" fontId="0" fillId="3" borderId="1" pivotButton="0" quotePrefix="0" xfId="0"/>
    <xf numFmtId="168" fontId="0" fillId="3" borderId="1" pivotButton="0" quotePrefix="0" xfId="0"/>
    <xf numFmtId="0" fontId="2" fillId="0" borderId="0" pivotButton="0" quotePrefix="0" xfId="0"/>
    <xf numFmtId="165" fontId="0" fillId="4" borderId="1" pivotButton="0" quotePrefix="0" xfId="0"/>
    <xf numFmtId="49" fontId="0" fillId="3" borderId="1" pivotButton="0" quotePrefix="0" xfId="0"/>
    <xf numFmtId="166" fontId="0" fillId="3" borderId="1" pivotButton="0" quotePrefix="0" xfId="0"/>
    <xf numFmtId="1" fontId="0" fillId="3" borderId="1" pivotButton="0" quotePrefix="0" xfId="0"/>
    <xf numFmtId="0" fontId="3" fillId="0" borderId="0" pivotButton="0" quotePrefix="0" xfId="0"/>
    <xf numFmtId="49" fontId="0" fillId="0" borderId="1" pivotButton="0" quotePrefix="0" xfId="0"/>
    <xf numFmtId="168" fontId="0" fillId="0" borderId="1" pivotButton="0" quotePrefix="0" xfId="0"/>
    <xf numFmtId="167" fontId="0" fillId="0" borderId="1" pivotButton="0" quotePrefix="0" xfId="0"/>
    <xf numFmtId="0" fontId="2" fillId="4" borderId="1" pivotButton="0" quotePrefix="0" xfId="0"/>
    <xf numFmtId="49" fontId="2" fillId="4" borderId="1" pivotButton="0" quotePrefix="0" xfId="0"/>
    <xf numFmtId="166" fontId="2" fillId="4" borderId="1" pivotButton="0" quotePrefix="0" xfId="0"/>
    <xf numFmtId="168" fontId="2" fillId="4" borderId="1" pivotButton="0" quotePrefix="0" xfId="0"/>
    <xf numFmtId="2" fontId="0" fillId="0" borderId="1" pivotButton="0" quotePrefix="0" xfId="0"/>
    <xf numFmtId="0" fontId="4" fillId="2" borderId="0" pivotButton="0" quotePrefix="0" xfId="0"/>
    <xf numFmtId="165" fontId="2" fillId="0" borderId="1" pivotButton="0" quotePrefix="0" xfId="0"/>
    <xf numFmtId="1" fontId="2" fillId="0" borderId="1" pivotButton="0" quotePrefix="0" xfId="0"/>
    <xf numFmtId="166" fontId="2" fillId="0" borderId="1" pivotButton="0" quotePrefix="0" xfId="0"/>
    <xf numFmtId="168" fontId="2" fillId="0" borderId="1" pivotButton="0" quotePrefix="0" xfId="0"/>
  </cellXfs>
  <cellStyles count="1">
    <cellStyle name="Normal" xfId="0" builtinId="0" hidden="0"/>
  </cellStyles>
  <dxfs count="1">
    <dxf>
      <fill>
        <patternFill patternType="solid">
          <fgColor rgb="00FEE2E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Custo mensal de manter a jornada com horas extras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'Cálculos'!G1</f>
            </strRef>
          </tx>
          <spPr>
            <a:ln>
              <a:prstDash val="solid"/>
            </a:ln>
          </spPr>
          <cat>
            <numRef>
              <f>'Cálculos'!$A$2:$A$7</f>
            </numRef>
          </cat>
          <val>
            <numRef>
              <f>'Cálculos'!$G$2:$G$7</f>
            </numRef>
          </val>
        </ser>
        <ser>
          <idx val="1"/>
          <order val="1"/>
          <tx>
            <strRef>
              <f>'Cálculos'!J1</f>
            </strRef>
          </tx>
          <spPr>
            <a:ln>
              <a:prstDash val="solid"/>
            </a:ln>
          </spPr>
          <cat>
            <numRef>
              <f>'Cálculos'!$A$2:$A$7</f>
            </numRef>
          </cat>
          <val>
            <numRef>
              <f>'Cálculos'!$J$2:$J$7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R$ por mês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3</col>
      <colOff>0</colOff>
      <row>2</row>
      <rowOff>0</rowOff>
    </from>
    <ext cx="7920000" cy="324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B27"/>
  <sheetViews>
    <sheetView workbookViewId="0">
      <selection activeCell="A1" sqref="A1"/>
    </sheetView>
  </sheetViews>
  <sheetFormatPr baseColWidth="8" defaultRowHeight="15"/>
  <cols>
    <col width="3" customWidth="1" min="1" max="1"/>
    <col width="110" customWidth="1" min="2" max="2"/>
  </cols>
  <sheetData>
    <row r="2">
      <c r="B2" s="1" t="inlineStr">
        <is>
          <t>ADLabCont — Planilha de adaptação ao fim da escala 6x1</t>
        </is>
      </c>
    </row>
    <row r="3">
      <c r="B3" s="2" t="inlineStr">
        <is>
          <t>Mostra, funcionário por funcionário, o que precisa mudar em cada etapa da emenda que acaba com a escala 6x1 (42 horas e depois 40 horas semanais, com dois dias de repouso), quanto sobe o salário-hora e quanto custa cada alternativa de adaptação.</t>
        </is>
      </c>
    </row>
    <row r="4">
      <c r="B4" s="2" t="inlineStr"/>
    </row>
    <row r="5">
      <c r="B5" s="3" t="inlineStr">
        <is>
          <t>PARA QUE SERVE</t>
        </is>
      </c>
    </row>
    <row r="6">
      <c r="B6" s="2" t="inlineStr">
        <is>
          <t>• Saber quem trabalha em escala de seis dias e precisa ganhar a segunda folga já na primeira etapa.</t>
        </is>
      </c>
    </row>
    <row r="7">
      <c r="B7" s="2" t="inlineStr">
        <is>
          <t>• Calcular quantas horas por semana precisam sair de cada escala na etapa de 42 horas e na de 40 horas.</t>
        </is>
      </c>
    </row>
    <row r="8">
      <c r="B8" s="2" t="inlineStr">
        <is>
          <t>• Ver o novo salário-hora (o salário não pode cair, as horas caem, então a hora fica mais cara).</t>
        </is>
      </c>
    </row>
    <row r="9">
      <c r="B9" s="2" t="inlineStr">
        <is>
          <t>• Comparar o custo de manter a jornada antiga pagando horas extras com o custo de contratar.</t>
        </is>
      </c>
    </row>
    <row r="10">
      <c r="B10" s="2" t="inlineStr"/>
    </row>
    <row r="11">
      <c r="B11" s="3" t="inlineStr">
        <is>
          <t>COMO USAR</t>
        </is>
      </c>
    </row>
    <row r="12">
      <c r="B12" s="2" t="inlineStr">
        <is>
          <t>1. Faça uma cópia do arquivo antes de editar.</t>
        </is>
      </c>
    </row>
    <row r="13">
      <c r="B13" s="2" t="inlineStr">
        <is>
          <t>2. Na aba 'Parâmetros', confira a data de publicação da emenda e preencha as células amarelas: adicional de hora extra da sua convenção (mínimo de 50%), teto do RGPS vigente e percentual de encargos da sua empresa.</t>
        </is>
      </c>
    </row>
    <row r="14">
      <c r="B14" s="2" t="inlineStr">
        <is>
          <t>3. Na aba 'Equipe', substitua os funcionários de exemplo (células amarelas) pelos seus. Cabem 20 linhas.</t>
        </is>
      </c>
    </row>
    <row r="15">
      <c r="B15" s="2" t="inlineStr">
        <is>
          <t>4. A aba 'Cálculos' faz as contas por funcionário e por etapa. Linhas em vermelho pedem atenção.</t>
        </is>
      </c>
    </row>
    <row r="16">
      <c r="B16" s="2" t="inlineStr">
        <is>
          <t>5. A aba 'Simulador de Cenário' compara as alternativas para a etapa de 40 horas; a aba 'Dashboard' resume tudo.</t>
        </is>
      </c>
    </row>
    <row r="17">
      <c r="B17" s="2" t="inlineStr">
        <is>
          <t>6. A aba 'Memória de Cálculo' explica cada fórmula em português.</t>
        </is>
      </c>
    </row>
    <row r="18">
      <c r="B18" s="2" t="inlineStr"/>
    </row>
    <row r="19">
      <c r="B19" s="3" t="inlineStr">
        <is>
          <t>CUIDADOS</t>
        </is>
      </c>
    </row>
    <row r="20">
      <c r="B20" s="2" t="inlineStr">
        <is>
          <t>• O custo de hora extra calculado aqui NÃO inclui os reflexos (descanso semanal remunerado, férias, 13º salário, FGTS, INSS patronal). O custo real é maior.</t>
        </is>
      </c>
    </row>
    <row r="21">
      <c r="B21" s="2" t="inlineStr">
        <is>
          <t>• A CLT limita as horas extras a duas por dia (art. 59). Mesmo pagando, a empresa não pode manter qualquer jornada.</t>
        </is>
      </c>
    </row>
    <row r="22">
      <c r="B22" s="2" t="inlineStr">
        <is>
          <t>• Pagar hora extra não resolve o repouso: os dois dias de folga por semana são obrigatórios.</t>
        </is>
      </c>
    </row>
    <row r="23">
      <c r="B23" s="2" t="inlineStr">
        <is>
          <t>• A planilha usa o divisor 'horas semanais × 5' (220 para 44h, 200 para 40h — Súmula 431 do TST). Para 42h o divisor 210 é projeção aritmética. Convenções e categorias com jornada especial podem ter regra própria.</t>
        </is>
      </c>
    </row>
    <row r="24">
      <c r="B24" s="2" t="inlineStr">
        <is>
          <t>• A exceção do art. 8º (diploma superior e remuneração ≥ 2,5 vezes o teto do RGPS) é só indicada; confirme com o profissional responsável.</t>
        </is>
      </c>
    </row>
    <row r="25">
      <c r="B25" s="2" t="inlineStr">
        <is>
          <t>• MEI, microempresa e empresa de pequeno porte podem ganhar regras de transição por lei complementar (art. 5º da emenda). Até lá, vale a regra geral.</t>
        </is>
      </c>
    </row>
    <row r="26">
      <c r="B26" s="2" t="inlineStr"/>
    </row>
    <row r="27">
      <c r="B27" s="4" t="inlineStr">
        <is>
          <t>Material educativo e demonstrativo. Funcionários e salários de exemplo são fictícios. Não substitui a análise do profissional responsável pela folha. adlabcont.com.br — atualizado em 16/10/2026.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52" customWidth="1" min="1" max="1"/>
    <col width="18" customWidth="1" min="2" max="2"/>
    <col width="70" customWidth="1" min="3" max="3"/>
  </cols>
  <sheetData>
    <row r="1">
      <c r="A1" s="5" t="inlineStr">
        <is>
          <t>Parâmetros da emenda e da empresa</t>
        </is>
      </c>
    </row>
    <row r="2">
      <c r="A2" s="6" t="inlineStr">
        <is>
          <t>Parâmetro</t>
        </is>
      </c>
      <c r="B2" s="6" t="inlineStr">
        <is>
          <t>Valor</t>
        </is>
      </c>
      <c r="C2" s="6" t="inlineStr">
        <is>
          <t>De onde vem</t>
        </is>
      </c>
    </row>
    <row r="3">
      <c r="A3" s="7" t="inlineStr">
        <is>
          <t>Data de publicação da emenda no DOU</t>
        </is>
      </c>
      <c r="B3" s="8" t="n">
        <v>46311</v>
      </c>
      <c r="C3" s="2" t="inlineStr">
        <is>
          <t>Diário Oficial da União. Confira e corrija se necessário.</t>
        </is>
      </c>
    </row>
    <row r="4">
      <c r="A4" s="7" t="inlineStr">
        <is>
          <t>Jornada semanal máxima antes da emenda (h)</t>
        </is>
      </c>
      <c r="B4" s="9" t="n">
        <v>44</v>
      </c>
      <c r="C4" s="2" t="inlineStr">
        <is>
          <t>CF art. 7º, XIII, redação anterior.</t>
        </is>
      </c>
    </row>
    <row r="5">
      <c r="A5" s="7" t="inlineStr">
        <is>
          <t>Jornada semanal máxima — etapa 1 (h)</t>
        </is>
      </c>
      <c r="B5" s="9" t="n">
        <v>42</v>
      </c>
      <c r="C5" s="2" t="inlineStr">
        <is>
          <t>Emenda, art. 6º, I: 2 meses após a publicação.</t>
        </is>
      </c>
    </row>
    <row r="6">
      <c r="A6" s="7" t="inlineStr">
        <is>
          <t>Jornada semanal máxima — etapa 2 (h)</t>
        </is>
      </c>
      <c r="B6" s="9" t="n">
        <v>40</v>
      </c>
      <c r="C6" s="2" t="inlineStr">
        <is>
          <t>Emenda, art. 6º, II: 1 ano após a etapa 1.</t>
        </is>
      </c>
    </row>
    <row r="7">
      <c r="A7" s="7" t="inlineStr">
        <is>
          <t>Dias de trabalho por semana permitidos (7 − 2 de repouso)</t>
        </is>
      </c>
      <c r="B7" s="10" t="n">
        <v>5</v>
      </c>
      <c r="C7" s="2" t="inlineStr">
        <is>
          <t>Emenda, art. 1º (nova redação do art. 7º, XV): 2 dias de repouso.</t>
        </is>
      </c>
    </row>
    <row r="8">
      <c r="A8" s="7" t="inlineStr">
        <is>
          <t>Adicional de hora extra</t>
        </is>
      </c>
      <c r="B8" s="11" t="n">
        <v>0.5</v>
      </c>
      <c r="C8" s="2" t="inlineStr">
        <is>
          <t>Mínimo de 50% (CF art. 7º, XVI). Use o da convenção, se maior.</t>
        </is>
      </c>
    </row>
    <row r="9">
      <c r="A9" s="7" t="inlineStr">
        <is>
          <t>Semanas por mês usadas no divisor</t>
        </is>
      </c>
      <c r="B9" s="10" t="n">
        <v>5</v>
      </c>
      <c r="C9" s="2" t="inlineStr">
        <is>
          <t>Convenção do divisor: 44 × 5 = 220; 40 × 5 = 200 (TST, Súmula 431).</t>
        </is>
      </c>
    </row>
    <row r="10">
      <c r="A10" s="7" t="inlineStr">
        <is>
          <t>Teto dos benefícios do RGPS vigente (R$)</t>
        </is>
      </c>
      <c r="B10" s="12" t="n"/>
      <c r="C10" s="2" t="inlineStr">
        <is>
          <t>Informe o valor vigente (portaria anual do governo federal). Usado só para indicar a exceção do art. 8º.</t>
        </is>
      </c>
    </row>
    <row r="11">
      <c r="A11" s="7" t="inlineStr">
        <is>
          <t>Encargos sobre a folha para nova contratação (%)</t>
        </is>
      </c>
      <c r="B11" s="11" t="n"/>
      <c r="C11" s="2" t="inlineStr">
        <is>
          <t>Informe o percentual da sua empresa (depende do regime tributário e da atividade).</t>
        </is>
      </c>
    </row>
    <row r="12">
      <c r="A12" s="7" t="inlineStr">
        <is>
          <t>Salário de um novo funcionário (R$)</t>
        </is>
      </c>
      <c r="B12" s="12" t="n">
        <v>2200</v>
      </c>
      <c r="C12" s="2" t="inlineStr">
        <is>
          <t>Exemplo fictício. Usado no Simulador de Cenário.</t>
        </is>
      </c>
    </row>
    <row r="13">
      <c r="A13" s="13" t="inlineStr">
        <is>
          <t>Calculado</t>
        </is>
      </c>
    </row>
    <row r="14">
      <c r="A14" s="7" t="inlineStr">
        <is>
          <t>Data em que vale a etapa 1 (42h e 2 folgas)</t>
        </is>
      </c>
      <c r="B14" s="14">
        <f>EDATE(B3,2)</f>
        <v/>
      </c>
      <c r="C14" s="2" t="inlineStr">
        <is>
          <t>Publicação + 2 meses (arts. 6º, I, e 10, I).</t>
        </is>
      </c>
    </row>
    <row r="15">
      <c r="A15" s="7" t="inlineStr">
        <is>
          <t>Data em que vale a etapa 2 (40h)</t>
        </is>
      </c>
      <c r="B15" s="14">
        <f>EDATE(B14,12)</f>
        <v/>
      </c>
      <c r="C15" s="2" t="inlineStr">
        <is>
          <t>Etapa 1 + 12 meses (art. 6º, II).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30" customWidth="1" min="1" max="1"/>
    <col width="18" customWidth="1" min="2" max="2"/>
    <col width="18" customWidth="1" min="3" max="3"/>
    <col width="16" customWidth="1" min="4" max="4"/>
    <col width="18" customWidth="1" min="5" max="5"/>
  </cols>
  <sheetData>
    <row r="1" ht="45" customHeight="1">
      <c r="A1" s="6" t="inlineStr">
        <is>
          <t>Funcionário / cargo</t>
        </is>
      </c>
      <c r="B1" s="6" t="inlineStr">
        <is>
          <t>Salário mensal (R$)</t>
        </is>
      </c>
      <c r="C1" s="6" t="inlineStr">
        <is>
          <t>Jornada semanal contratada (h)</t>
        </is>
      </c>
      <c r="D1" s="6" t="inlineStr">
        <is>
          <t>Dias trabalhados por semana</t>
        </is>
      </c>
      <c r="E1" s="6" t="inlineStr">
        <is>
          <t>Tem diploma de nível superior?</t>
        </is>
      </c>
    </row>
    <row r="2">
      <c r="A2" s="15" t="inlineStr">
        <is>
          <t>Vendedor(a) 1</t>
        </is>
      </c>
      <c r="B2" s="12" t="n">
        <v>2200</v>
      </c>
      <c r="C2" s="16" t="n">
        <v>44</v>
      </c>
      <c r="D2" s="17" t="n">
        <v>6</v>
      </c>
      <c r="E2" s="15" t="inlineStr">
        <is>
          <t>Não</t>
        </is>
      </c>
    </row>
    <row r="3">
      <c r="A3" s="15" t="inlineStr">
        <is>
          <t>Vendedor(a) 2</t>
        </is>
      </c>
      <c r="B3" s="12" t="n">
        <v>2200</v>
      </c>
      <c r="C3" s="16" t="n">
        <v>44</v>
      </c>
      <c r="D3" s="17" t="n">
        <v>6</v>
      </c>
      <c r="E3" s="15" t="inlineStr">
        <is>
          <t>Não</t>
        </is>
      </c>
    </row>
    <row r="4">
      <c r="A4" s="15" t="inlineStr">
        <is>
          <t>Operador(a) de caixa</t>
        </is>
      </c>
      <c r="B4" s="12" t="n">
        <v>1900</v>
      </c>
      <c r="C4" s="16" t="n">
        <v>44</v>
      </c>
      <c r="D4" s="17" t="n">
        <v>6</v>
      </c>
      <c r="E4" s="15" t="inlineStr">
        <is>
          <t>Não</t>
        </is>
      </c>
    </row>
    <row r="5">
      <c r="A5" s="15" t="inlineStr">
        <is>
          <t>Estoquista</t>
        </is>
      </c>
      <c r="B5" s="12" t="n">
        <v>2000</v>
      </c>
      <c r="C5" s="16" t="n">
        <v>44</v>
      </c>
      <c r="D5" s="17" t="n">
        <v>6</v>
      </c>
      <c r="E5" s="15" t="inlineStr">
        <is>
          <t>Não</t>
        </is>
      </c>
    </row>
    <row r="6">
      <c r="A6" s="15" t="inlineStr">
        <is>
          <t>Auxiliar administrativo</t>
        </is>
      </c>
      <c r="B6" s="12" t="n">
        <v>2400</v>
      </c>
      <c r="C6" s="16" t="n">
        <v>40</v>
      </c>
      <c r="D6" s="17" t="n">
        <v>5</v>
      </c>
      <c r="E6" s="15" t="inlineStr">
        <is>
          <t>Não</t>
        </is>
      </c>
    </row>
    <row r="7">
      <c r="A7" s="15" t="inlineStr">
        <is>
          <t>Gerente de loja</t>
        </is>
      </c>
      <c r="B7" s="12" t="n">
        <v>6500</v>
      </c>
      <c r="C7" s="16" t="n">
        <v>44</v>
      </c>
      <c r="D7" s="17" t="n">
        <v>5</v>
      </c>
      <c r="E7" s="15" t="inlineStr">
        <is>
          <t>Sim</t>
        </is>
      </c>
    </row>
    <row r="8">
      <c r="A8" s="15" t="n"/>
      <c r="B8" s="12" t="n"/>
      <c r="C8" s="16" t="n"/>
      <c r="D8" s="17" t="n"/>
      <c r="E8" s="15" t="n"/>
    </row>
    <row r="9">
      <c r="A9" s="15" t="n"/>
      <c r="B9" s="12" t="n"/>
      <c r="C9" s="16" t="n"/>
      <c r="D9" s="17" t="n"/>
      <c r="E9" s="15" t="n"/>
    </row>
    <row r="10">
      <c r="A10" s="15" t="n"/>
      <c r="B10" s="12" t="n"/>
      <c r="C10" s="16" t="n"/>
      <c r="D10" s="17" t="n"/>
      <c r="E10" s="15" t="n"/>
    </row>
    <row r="11">
      <c r="A11" s="15" t="n"/>
      <c r="B11" s="12" t="n"/>
      <c r="C11" s="16" t="n"/>
      <c r="D11" s="17" t="n"/>
      <c r="E11" s="15" t="n"/>
    </row>
    <row r="12">
      <c r="A12" s="15" t="n"/>
      <c r="B12" s="12" t="n"/>
      <c r="C12" s="16" t="n"/>
      <c r="D12" s="17" t="n"/>
      <c r="E12" s="15" t="n"/>
    </row>
    <row r="13">
      <c r="A13" s="15" t="n"/>
      <c r="B13" s="12" t="n"/>
      <c r="C13" s="16" t="n"/>
      <c r="D13" s="17" t="n"/>
      <c r="E13" s="15" t="n"/>
    </row>
    <row r="14">
      <c r="A14" s="15" t="n"/>
      <c r="B14" s="12" t="n"/>
      <c r="C14" s="16" t="n"/>
      <c r="D14" s="17" t="n"/>
      <c r="E14" s="15" t="n"/>
    </row>
    <row r="15">
      <c r="A15" s="15" t="n"/>
      <c r="B15" s="12" t="n"/>
      <c r="C15" s="16" t="n"/>
      <c r="D15" s="17" t="n"/>
      <c r="E15" s="15" t="n"/>
    </row>
    <row r="16">
      <c r="A16" s="15" t="n"/>
      <c r="B16" s="12" t="n"/>
      <c r="C16" s="16" t="n"/>
      <c r="D16" s="17" t="n"/>
      <c r="E16" s="15" t="n"/>
    </row>
    <row r="17">
      <c r="A17" s="15" t="n"/>
      <c r="B17" s="12" t="n"/>
      <c r="C17" s="16" t="n"/>
      <c r="D17" s="17" t="n"/>
      <c r="E17" s="15" t="n"/>
    </row>
    <row r="18">
      <c r="A18" s="15" t="n"/>
      <c r="B18" s="12" t="n"/>
      <c r="C18" s="16" t="n"/>
      <c r="D18" s="17" t="n"/>
      <c r="E18" s="15" t="n"/>
    </row>
    <row r="19">
      <c r="A19" s="15" t="n"/>
      <c r="B19" s="12" t="n"/>
      <c r="C19" s="16" t="n"/>
      <c r="D19" s="17" t="n"/>
      <c r="E19" s="15" t="n"/>
    </row>
    <row r="20">
      <c r="A20" s="15" t="n"/>
      <c r="B20" s="12" t="n"/>
      <c r="C20" s="16" t="n"/>
      <c r="D20" s="17" t="n"/>
      <c r="E20" s="15" t="n"/>
    </row>
    <row r="21">
      <c r="A21" s="15" t="n"/>
      <c r="B21" s="12" t="n"/>
      <c r="C21" s="16" t="n"/>
      <c r="D21" s="17" t="n"/>
      <c r="E21" s="15" t="n"/>
    </row>
    <row r="23">
      <c r="A23" s="18" t="inlineStr">
        <is>
          <t>Jornada semanal: horas normais do contrato, sem as extras. Dias por semana: quantos dias a pessoa trabalha hoje.</t>
        </is>
      </c>
    </row>
  </sheetData>
  <dataValidations count="1">
    <dataValidation sqref="E2 E3 E4 E5 E6 E7 E8 E9 E10 E11 E12 E13 E14 E15 E16 E17 E18 E19 E20 E21" showDropDown="0" showInputMessage="0" showErrorMessage="0" allowBlank="1" type="list">
      <formula1>"Sim,Não"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4" customWidth="1" min="2" max="2"/>
    <col width="22" customWidth="1" min="3" max="3"/>
    <col width="16" customWidth="1" min="4" max="4"/>
    <col width="15" customWidth="1" min="5" max="5"/>
    <col width="14" customWidth="1" min="6" max="6"/>
    <col width="18" customWidth="1" min="7" max="7"/>
    <col width="15" customWidth="1" min="8" max="8"/>
    <col width="14" customWidth="1" min="9" max="9"/>
    <col width="18" customWidth="1" min="10" max="10"/>
    <col width="14" customWidth="1" min="11" max="11"/>
    <col width="16" customWidth="1" min="12" max="12"/>
  </cols>
  <sheetData>
    <row r="1" ht="75" customHeight="1">
      <c r="A1" s="6" t="inlineStr">
        <is>
          <t>Funcionário / cargo</t>
        </is>
      </c>
      <c r="B1" s="6" t="inlineStr">
        <is>
          <t>Salário-hora hoje (R$)</t>
        </is>
      </c>
      <c r="C1" s="6" t="inlineStr">
        <is>
          <t>Situação art. 8º</t>
        </is>
      </c>
      <c r="D1" s="6" t="inlineStr">
        <is>
          <t>Precisa da 2ª folga na etapa 1?</t>
        </is>
      </c>
      <c r="E1" s="6" t="inlineStr">
        <is>
          <t>Horas/semana acima de 42h (etapa 1)</t>
        </is>
      </c>
      <c r="F1" s="6" t="inlineStr">
        <is>
          <t>Salário-hora etapa 1 (R$)</t>
        </is>
      </c>
      <c r="G1" s="6" t="inlineStr">
        <is>
          <t>Custo mensal de pagar como extra — etapa 1 (R$)</t>
        </is>
      </c>
      <c r="H1" s="6" t="inlineStr">
        <is>
          <t>Horas/semana acima de 40h (etapa 2)</t>
        </is>
      </c>
      <c r="I1" s="6" t="inlineStr">
        <is>
          <t>Salário-hora etapa 2 (R$)</t>
        </is>
      </c>
      <c r="J1" s="6" t="inlineStr">
        <is>
          <t>Custo mensal de pagar como extra — etapa 2 (R$)</t>
        </is>
      </c>
      <c r="K1" s="6" t="inlineStr">
        <is>
          <t>Aumento do salário-hora na etapa 2</t>
        </is>
      </c>
      <c r="L1" s="6" t="inlineStr">
        <is>
          <t>Extras cabem no limite de 2h/dia (etapa 2)?</t>
        </is>
      </c>
    </row>
    <row r="2">
      <c r="A2" s="19">
        <f>IF(Equipe!A2="","",Equipe!A2)</f>
        <v/>
      </c>
      <c r="B2" s="20">
        <f>IF(OR(Equipe!A2="",Equipe!B2="",Equipe!C2=""),"",Equipe!B2/(Equipe!C2*Parâmetros!$B$9))</f>
        <v/>
      </c>
      <c r="C2" s="19">
        <f>IF(OR(Equipe!A2="",Equipe!B2="",Equipe!C2=""),"",IF(AND(Equipe!E2="Sim",N(Parâmetros!$B$10)&gt;0,Equipe!B2&gt;=2.5*Parâmetros!$B$10),"Possível exceção (art. 8º)",IF(AND(Equipe!E2="Sim",N(Parâmetros!$B$10)=0),"Informe o teto do RGPS","Regra geral")))</f>
        <v/>
      </c>
      <c r="D2" s="19">
        <f>IF(OR(Equipe!A2="",Equipe!B2="",Equipe!C2=""),"",IF(Equipe!D2&gt;Parâmetros!$B$7,"Sim — ajustar escala","Não"))</f>
        <v/>
      </c>
      <c r="E2" s="9">
        <f>IF(OR(Equipe!A2="",Equipe!B2="",Equipe!C2=""),"",MAX(0,Equipe!C2-Parâmetros!$B$5))</f>
        <v/>
      </c>
      <c r="F2" s="20">
        <f>IF(OR(Equipe!A2="",Equipe!B2="",Equipe!C2=""),"",Equipe!B2/(MIN(Equipe!C2,Parâmetros!$B$5)*Parâmetros!$B$9))</f>
        <v/>
      </c>
      <c r="G2" s="20">
        <f>IF(OR(Equipe!A2="",Equipe!B2="",Equipe!C2=""),"",E2*Parâmetros!$B$9*F2*(1+Parâmetros!$B$8))</f>
        <v/>
      </c>
      <c r="H2" s="9">
        <f>IF(OR(Equipe!A2="",Equipe!B2="",Equipe!C2=""),"",MAX(0,Equipe!C2-Parâmetros!$B$6))</f>
        <v/>
      </c>
      <c r="I2" s="20">
        <f>IF(OR(Equipe!A2="",Equipe!B2="",Equipe!C2=""),"",Equipe!B2/(MIN(Equipe!C2,Parâmetros!$B$6)*Parâmetros!$B$9))</f>
        <v/>
      </c>
      <c r="J2" s="20">
        <f>IF(OR(Equipe!A2="",Equipe!B2="",Equipe!C2=""),"",H2*Parâmetros!$B$9*I2*(1+Parâmetros!$B$8))</f>
        <v/>
      </c>
      <c r="K2" s="21">
        <f>IF(OR(Equipe!A2="",Equipe!B2="",Equipe!C2=""),"",I2/B2-1)</f>
        <v/>
      </c>
      <c r="L2" s="19">
        <f>IF(OR(Equipe!A2="",Equipe!B2="",Equipe!C2=""),"",IF(H2/Parâmetros!$B$7&gt;2,"Não — reorganizar","Sim"))</f>
        <v/>
      </c>
    </row>
    <row r="3">
      <c r="A3" s="19">
        <f>IF(Equipe!A3="","",Equipe!A3)</f>
        <v/>
      </c>
      <c r="B3" s="20">
        <f>IF(OR(Equipe!A3="",Equipe!B3="",Equipe!C3=""),"",Equipe!B3/(Equipe!C3*Parâmetros!$B$9))</f>
        <v/>
      </c>
      <c r="C3" s="19">
        <f>IF(OR(Equipe!A3="",Equipe!B3="",Equipe!C3=""),"",IF(AND(Equipe!E3="Sim",N(Parâmetros!$B$10)&gt;0,Equipe!B3&gt;=2.5*Parâmetros!$B$10),"Possível exceção (art. 8º)",IF(AND(Equipe!E3="Sim",N(Parâmetros!$B$10)=0),"Informe o teto do RGPS","Regra geral")))</f>
        <v/>
      </c>
      <c r="D3" s="19">
        <f>IF(OR(Equipe!A3="",Equipe!B3="",Equipe!C3=""),"",IF(Equipe!D3&gt;Parâmetros!$B$7,"Sim — ajustar escala","Não"))</f>
        <v/>
      </c>
      <c r="E3" s="9">
        <f>IF(OR(Equipe!A3="",Equipe!B3="",Equipe!C3=""),"",MAX(0,Equipe!C3-Parâmetros!$B$5))</f>
        <v/>
      </c>
      <c r="F3" s="20">
        <f>IF(OR(Equipe!A3="",Equipe!B3="",Equipe!C3=""),"",Equipe!B3/(MIN(Equipe!C3,Parâmetros!$B$5)*Parâmetros!$B$9))</f>
        <v/>
      </c>
      <c r="G3" s="20">
        <f>IF(OR(Equipe!A3="",Equipe!B3="",Equipe!C3=""),"",E3*Parâmetros!$B$9*F3*(1+Parâmetros!$B$8))</f>
        <v/>
      </c>
      <c r="H3" s="9">
        <f>IF(OR(Equipe!A3="",Equipe!B3="",Equipe!C3=""),"",MAX(0,Equipe!C3-Parâmetros!$B$6))</f>
        <v/>
      </c>
      <c r="I3" s="20">
        <f>IF(OR(Equipe!A3="",Equipe!B3="",Equipe!C3=""),"",Equipe!B3/(MIN(Equipe!C3,Parâmetros!$B$6)*Parâmetros!$B$9))</f>
        <v/>
      </c>
      <c r="J3" s="20">
        <f>IF(OR(Equipe!A3="",Equipe!B3="",Equipe!C3=""),"",H3*Parâmetros!$B$9*I3*(1+Parâmetros!$B$8))</f>
        <v/>
      </c>
      <c r="K3" s="21">
        <f>IF(OR(Equipe!A3="",Equipe!B3="",Equipe!C3=""),"",I3/B3-1)</f>
        <v/>
      </c>
      <c r="L3" s="19">
        <f>IF(OR(Equipe!A3="",Equipe!B3="",Equipe!C3=""),"",IF(H3/Parâmetros!$B$7&gt;2,"Não — reorganizar","Sim"))</f>
        <v/>
      </c>
    </row>
    <row r="4">
      <c r="A4" s="19">
        <f>IF(Equipe!A4="","",Equipe!A4)</f>
        <v/>
      </c>
      <c r="B4" s="20">
        <f>IF(OR(Equipe!A4="",Equipe!B4="",Equipe!C4=""),"",Equipe!B4/(Equipe!C4*Parâmetros!$B$9))</f>
        <v/>
      </c>
      <c r="C4" s="19">
        <f>IF(OR(Equipe!A4="",Equipe!B4="",Equipe!C4=""),"",IF(AND(Equipe!E4="Sim",N(Parâmetros!$B$10)&gt;0,Equipe!B4&gt;=2.5*Parâmetros!$B$10),"Possível exceção (art. 8º)",IF(AND(Equipe!E4="Sim",N(Parâmetros!$B$10)=0),"Informe o teto do RGPS","Regra geral")))</f>
        <v/>
      </c>
      <c r="D4" s="19">
        <f>IF(OR(Equipe!A4="",Equipe!B4="",Equipe!C4=""),"",IF(Equipe!D4&gt;Parâmetros!$B$7,"Sim — ajustar escala","Não"))</f>
        <v/>
      </c>
      <c r="E4" s="9">
        <f>IF(OR(Equipe!A4="",Equipe!B4="",Equipe!C4=""),"",MAX(0,Equipe!C4-Parâmetros!$B$5))</f>
        <v/>
      </c>
      <c r="F4" s="20">
        <f>IF(OR(Equipe!A4="",Equipe!B4="",Equipe!C4=""),"",Equipe!B4/(MIN(Equipe!C4,Parâmetros!$B$5)*Parâmetros!$B$9))</f>
        <v/>
      </c>
      <c r="G4" s="20">
        <f>IF(OR(Equipe!A4="",Equipe!B4="",Equipe!C4=""),"",E4*Parâmetros!$B$9*F4*(1+Parâmetros!$B$8))</f>
        <v/>
      </c>
      <c r="H4" s="9">
        <f>IF(OR(Equipe!A4="",Equipe!B4="",Equipe!C4=""),"",MAX(0,Equipe!C4-Parâmetros!$B$6))</f>
        <v/>
      </c>
      <c r="I4" s="20">
        <f>IF(OR(Equipe!A4="",Equipe!B4="",Equipe!C4=""),"",Equipe!B4/(MIN(Equipe!C4,Parâmetros!$B$6)*Parâmetros!$B$9))</f>
        <v/>
      </c>
      <c r="J4" s="20">
        <f>IF(OR(Equipe!A4="",Equipe!B4="",Equipe!C4=""),"",H4*Parâmetros!$B$9*I4*(1+Parâmetros!$B$8))</f>
        <v/>
      </c>
      <c r="K4" s="21">
        <f>IF(OR(Equipe!A4="",Equipe!B4="",Equipe!C4=""),"",I4/B4-1)</f>
        <v/>
      </c>
      <c r="L4" s="19">
        <f>IF(OR(Equipe!A4="",Equipe!B4="",Equipe!C4=""),"",IF(H4/Parâmetros!$B$7&gt;2,"Não — reorganizar","Sim"))</f>
        <v/>
      </c>
    </row>
    <row r="5">
      <c r="A5" s="19">
        <f>IF(Equipe!A5="","",Equipe!A5)</f>
        <v/>
      </c>
      <c r="B5" s="20">
        <f>IF(OR(Equipe!A5="",Equipe!B5="",Equipe!C5=""),"",Equipe!B5/(Equipe!C5*Parâmetros!$B$9))</f>
        <v/>
      </c>
      <c r="C5" s="19">
        <f>IF(OR(Equipe!A5="",Equipe!B5="",Equipe!C5=""),"",IF(AND(Equipe!E5="Sim",N(Parâmetros!$B$10)&gt;0,Equipe!B5&gt;=2.5*Parâmetros!$B$10),"Possível exceção (art. 8º)",IF(AND(Equipe!E5="Sim",N(Parâmetros!$B$10)=0),"Informe o teto do RGPS","Regra geral")))</f>
        <v/>
      </c>
      <c r="D5" s="19">
        <f>IF(OR(Equipe!A5="",Equipe!B5="",Equipe!C5=""),"",IF(Equipe!D5&gt;Parâmetros!$B$7,"Sim — ajustar escala","Não"))</f>
        <v/>
      </c>
      <c r="E5" s="9">
        <f>IF(OR(Equipe!A5="",Equipe!B5="",Equipe!C5=""),"",MAX(0,Equipe!C5-Parâmetros!$B$5))</f>
        <v/>
      </c>
      <c r="F5" s="20">
        <f>IF(OR(Equipe!A5="",Equipe!B5="",Equipe!C5=""),"",Equipe!B5/(MIN(Equipe!C5,Parâmetros!$B$5)*Parâmetros!$B$9))</f>
        <v/>
      </c>
      <c r="G5" s="20">
        <f>IF(OR(Equipe!A5="",Equipe!B5="",Equipe!C5=""),"",E5*Parâmetros!$B$9*F5*(1+Parâmetros!$B$8))</f>
        <v/>
      </c>
      <c r="H5" s="9">
        <f>IF(OR(Equipe!A5="",Equipe!B5="",Equipe!C5=""),"",MAX(0,Equipe!C5-Parâmetros!$B$6))</f>
        <v/>
      </c>
      <c r="I5" s="20">
        <f>IF(OR(Equipe!A5="",Equipe!B5="",Equipe!C5=""),"",Equipe!B5/(MIN(Equipe!C5,Parâmetros!$B$6)*Parâmetros!$B$9))</f>
        <v/>
      </c>
      <c r="J5" s="20">
        <f>IF(OR(Equipe!A5="",Equipe!B5="",Equipe!C5=""),"",H5*Parâmetros!$B$9*I5*(1+Parâmetros!$B$8))</f>
        <v/>
      </c>
      <c r="K5" s="21">
        <f>IF(OR(Equipe!A5="",Equipe!B5="",Equipe!C5=""),"",I5/B5-1)</f>
        <v/>
      </c>
      <c r="L5" s="19">
        <f>IF(OR(Equipe!A5="",Equipe!B5="",Equipe!C5=""),"",IF(H5/Parâmetros!$B$7&gt;2,"Não — reorganizar","Sim"))</f>
        <v/>
      </c>
    </row>
    <row r="6">
      <c r="A6" s="19">
        <f>IF(Equipe!A6="","",Equipe!A6)</f>
        <v/>
      </c>
      <c r="B6" s="20">
        <f>IF(OR(Equipe!A6="",Equipe!B6="",Equipe!C6=""),"",Equipe!B6/(Equipe!C6*Parâmetros!$B$9))</f>
        <v/>
      </c>
      <c r="C6" s="19">
        <f>IF(OR(Equipe!A6="",Equipe!B6="",Equipe!C6=""),"",IF(AND(Equipe!E6="Sim",N(Parâmetros!$B$10)&gt;0,Equipe!B6&gt;=2.5*Parâmetros!$B$10),"Possível exceção (art. 8º)",IF(AND(Equipe!E6="Sim",N(Parâmetros!$B$10)=0),"Informe o teto do RGPS","Regra geral")))</f>
        <v/>
      </c>
      <c r="D6" s="19">
        <f>IF(OR(Equipe!A6="",Equipe!B6="",Equipe!C6=""),"",IF(Equipe!D6&gt;Parâmetros!$B$7,"Sim — ajustar escala","Não"))</f>
        <v/>
      </c>
      <c r="E6" s="9">
        <f>IF(OR(Equipe!A6="",Equipe!B6="",Equipe!C6=""),"",MAX(0,Equipe!C6-Parâmetros!$B$5))</f>
        <v/>
      </c>
      <c r="F6" s="20">
        <f>IF(OR(Equipe!A6="",Equipe!B6="",Equipe!C6=""),"",Equipe!B6/(MIN(Equipe!C6,Parâmetros!$B$5)*Parâmetros!$B$9))</f>
        <v/>
      </c>
      <c r="G6" s="20">
        <f>IF(OR(Equipe!A6="",Equipe!B6="",Equipe!C6=""),"",E6*Parâmetros!$B$9*F6*(1+Parâmetros!$B$8))</f>
        <v/>
      </c>
      <c r="H6" s="9">
        <f>IF(OR(Equipe!A6="",Equipe!B6="",Equipe!C6=""),"",MAX(0,Equipe!C6-Parâmetros!$B$6))</f>
        <v/>
      </c>
      <c r="I6" s="20">
        <f>IF(OR(Equipe!A6="",Equipe!B6="",Equipe!C6=""),"",Equipe!B6/(MIN(Equipe!C6,Parâmetros!$B$6)*Parâmetros!$B$9))</f>
        <v/>
      </c>
      <c r="J6" s="20">
        <f>IF(OR(Equipe!A6="",Equipe!B6="",Equipe!C6=""),"",H6*Parâmetros!$B$9*I6*(1+Parâmetros!$B$8))</f>
        <v/>
      </c>
      <c r="K6" s="21">
        <f>IF(OR(Equipe!A6="",Equipe!B6="",Equipe!C6=""),"",I6/B6-1)</f>
        <v/>
      </c>
      <c r="L6" s="19">
        <f>IF(OR(Equipe!A6="",Equipe!B6="",Equipe!C6=""),"",IF(H6/Parâmetros!$B$7&gt;2,"Não — reorganizar","Sim"))</f>
        <v/>
      </c>
    </row>
    <row r="7">
      <c r="A7" s="19">
        <f>IF(Equipe!A7="","",Equipe!A7)</f>
        <v/>
      </c>
      <c r="B7" s="20">
        <f>IF(OR(Equipe!A7="",Equipe!B7="",Equipe!C7=""),"",Equipe!B7/(Equipe!C7*Parâmetros!$B$9))</f>
        <v/>
      </c>
      <c r="C7" s="19">
        <f>IF(OR(Equipe!A7="",Equipe!B7="",Equipe!C7=""),"",IF(AND(Equipe!E7="Sim",N(Parâmetros!$B$10)&gt;0,Equipe!B7&gt;=2.5*Parâmetros!$B$10),"Possível exceção (art. 8º)",IF(AND(Equipe!E7="Sim",N(Parâmetros!$B$10)=0),"Informe o teto do RGPS","Regra geral")))</f>
        <v/>
      </c>
      <c r="D7" s="19">
        <f>IF(OR(Equipe!A7="",Equipe!B7="",Equipe!C7=""),"",IF(Equipe!D7&gt;Parâmetros!$B$7,"Sim — ajustar escala","Não"))</f>
        <v/>
      </c>
      <c r="E7" s="9">
        <f>IF(OR(Equipe!A7="",Equipe!B7="",Equipe!C7=""),"",MAX(0,Equipe!C7-Parâmetros!$B$5))</f>
        <v/>
      </c>
      <c r="F7" s="20">
        <f>IF(OR(Equipe!A7="",Equipe!B7="",Equipe!C7=""),"",Equipe!B7/(MIN(Equipe!C7,Parâmetros!$B$5)*Parâmetros!$B$9))</f>
        <v/>
      </c>
      <c r="G7" s="20">
        <f>IF(OR(Equipe!A7="",Equipe!B7="",Equipe!C7=""),"",E7*Parâmetros!$B$9*F7*(1+Parâmetros!$B$8))</f>
        <v/>
      </c>
      <c r="H7" s="9">
        <f>IF(OR(Equipe!A7="",Equipe!B7="",Equipe!C7=""),"",MAX(0,Equipe!C7-Parâmetros!$B$6))</f>
        <v/>
      </c>
      <c r="I7" s="20">
        <f>IF(OR(Equipe!A7="",Equipe!B7="",Equipe!C7=""),"",Equipe!B7/(MIN(Equipe!C7,Parâmetros!$B$6)*Parâmetros!$B$9))</f>
        <v/>
      </c>
      <c r="J7" s="20">
        <f>IF(OR(Equipe!A7="",Equipe!B7="",Equipe!C7=""),"",H7*Parâmetros!$B$9*I7*(1+Parâmetros!$B$8))</f>
        <v/>
      </c>
      <c r="K7" s="21">
        <f>IF(OR(Equipe!A7="",Equipe!B7="",Equipe!C7=""),"",I7/B7-1)</f>
        <v/>
      </c>
      <c r="L7" s="19">
        <f>IF(OR(Equipe!A7="",Equipe!B7="",Equipe!C7=""),"",IF(H7/Parâmetros!$B$7&gt;2,"Não — reorganizar","Sim"))</f>
        <v/>
      </c>
    </row>
    <row r="8">
      <c r="A8" s="19">
        <f>IF(Equipe!A8="","",Equipe!A8)</f>
        <v/>
      </c>
      <c r="B8" s="20">
        <f>IF(OR(Equipe!A8="",Equipe!B8="",Equipe!C8=""),"",Equipe!B8/(Equipe!C8*Parâmetros!$B$9))</f>
        <v/>
      </c>
      <c r="C8" s="19">
        <f>IF(OR(Equipe!A8="",Equipe!B8="",Equipe!C8=""),"",IF(AND(Equipe!E8="Sim",N(Parâmetros!$B$10)&gt;0,Equipe!B8&gt;=2.5*Parâmetros!$B$10),"Possível exceção (art. 8º)",IF(AND(Equipe!E8="Sim",N(Parâmetros!$B$10)=0),"Informe o teto do RGPS","Regra geral")))</f>
        <v/>
      </c>
      <c r="D8" s="19">
        <f>IF(OR(Equipe!A8="",Equipe!B8="",Equipe!C8=""),"",IF(Equipe!D8&gt;Parâmetros!$B$7,"Sim — ajustar escala","Não"))</f>
        <v/>
      </c>
      <c r="E8" s="9">
        <f>IF(OR(Equipe!A8="",Equipe!B8="",Equipe!C8=""),"",MAX(0,Equipe!C8-Parâmetros!$B$5))</f>
        <v/>
      </c>
      <c r="F8" s="20">
        <f>IF(OR(Equipe!A8="",Equipe!B8="",Equipe!C8=""),"",Equipe!B8/(MIN(Equipe!C8,Parâmetros!$B$5)*Parâmetros!$B$9))</f>
        <v/>
      </c>
      <c r="G8" s="20">
        <f>IF(OR(Equipe!A8="",Equipe!B8="",Equipe!C8=""),"",E8*Parâmetros!$B$9*F8*(1+Parâmetros!$B$8))</f>
        <v/>
      </c>
      <c r="H8" s="9">
        <f>IF(OR(Equipe!A8="",Equipe!B8="",Equipe!C8=""),"",MAX(0,Equipe!C8-Parâmetros!$B$6))</f>
        <v/>
      </c>
      <c r="I8" s="20">
        <f>IF(OR(Equipe!A8="",Equipe!B8="",Equipe!C8=""),"",Equipe!B8/(MIN(Equipe!C8,Parâmetros!$B$6)*Parâmetros!$B$9))</f>
        <v/>
      </c>
      <c r="J8" s="20">
        <f>IF(OR(Equipe!A8="",Equipe!B8="",Equipe!C8=""),"",H8*Parâmetros!$B$9*I8*(1+Parâmetros!$B$8))</f>
        <v/>
      </c>
      <c r="K8" s="21">
        <f>IF(OR(Equipe!A8="",Equipe!B8="",Equipe!C8=""),"",I8/B8-1)</f>
        <v/>
      </c>
      <c r="L8" s="19">
        <f>IF(OR(Equipe!A8="",Equipe!B8="",Equipe!C8=""),"",IF(H8/Parâmetros!$B$7&gt;2,"Não — reorganizar","Sim"))</f>
        <v/>
      </c>
    </row>
    <row r="9">
      <c r="A9" s="19">
        <f>IF(Equipe!A9="","",Equipe!A9)</f>
        <v/>
      </c>
      <c r="B9" s="20">
        <f>IF(OR(Equipe!A9="",Equipe!B9="",Equipe!C9=""),"",Equipe!B9/(Equipe!C9*Parâmetros!$B$9))</f>
        <v/>
      </c>
      <c r="C9" s="19">
        <f>IF(OR(Equipe!A9="",Equipe!B9="",Equipe!C9=""),"",IF(AND(Equipe!E9="Sim",N(Parâmetros!$B$10)&gt;0,Equipe!B9&gt;=2.5*Parâmetros!$B$10),"Possível exceção (art. 8º)",IF(AND(Equipe!E9="Sim",N(Parâmetros!$B$10)=0),"Informe o teto do RGPS","Regra geral")))</f>
        <v/>
      </c>
      <c r="D9" s="19">
        <f>IF(OR(Equipe!A9="",Equipe!B9="",Equipe!C9=""),"",IF(Equipe!D9&gt;Parâmetros!$B$7,"Sim — ajustar escala","Não"))</f>
        <v/>
      </c>
      <c r="E9" s="9">
        <f>IF(OR(Equipe!A9="",Equipe!B9="",Equipe!C9=""),"",MAX(0,Equipe!C9-Parâmetros!$B$5))</f>
        <v/>
      </c>
      <c r="F9" s="20">
        <f>IF(OR(Equipe!A9="",Equipe!B9="",Equipe!C9=""),"",Equipe!B9/(MIN(Equipe!C9,Parâmetros!$B$5)*Parâmetros!$B$9))</f>
        <v/>
      </c>
      <c r="G9" s="20">
        <f>IF(OR(Equipe!A9="",Equipe!B9="",Equipe!C9=""),"",E9*Parâmetros!$B$9*F9*(1+Parâmetros!$B$8))</f>
        <v/>
      </c>
      <c r="H9" s="9">
        <f>IF(OR(Equipe!A9="",Equipe!B9="",Equipe!C9=""),"",MAX(0,Equipe!C9-Parâmetros!$B$6))</f>
        <v/>
      </c>
      <c r="I9" s="20">
        <f>IF(OR(Equipe!A9="",Equipe!B9="",Equipe!C9=""),"",Equipe!B9/(MIN(Equipe!C9,Parâmetros!$B$6)*Parâmetros!$B$9))</f>
        <v/>
      </c>
      <c r="J9" s="20">
        <f>IF(OR(Equipe!A9="",Equipe!B9="",Equipe!C9=""),"",H9*Parâmetros!$B$9*I9*(1+Parâmetros!$B$8))</f>
        <v/>
      </c>
      <c r="K9" s="21">
        <f>IF(OR(Equipe!A9="",Equipe!B9="",Equipe!C9=""),"",I9/B9-1)</f>
        <v/>
      </c>
      <c r="L9" s="19">
        <f>IF(OR(Equipe!A9="",Equipe!B9="",Equipe!C9=""),"",IF(H9/Parâmetros!$B$7&gt;2,"Não — reorganizar","Sim"))</f>
        <v/>
      </c>
    </row>
    <row r="10">
      <c r="A10" s="19">
        <f>IF(Equipe!A10="","",Equipe!A10)</f>
        <v/>
      </c>
      <c r="B10" s="20">
        <f>IF(OR(Equipe!A10="",Equipe!B10="",Equipe!C10=""),"",Equipe!B10/(Equipe!C10*Parâmetros!$B$9))</f>
        <v/>
      </c>
      <c r="C10" s="19">
        <f>IF(OR(Equipe!A10="",Equipe!B10="",Equipe!C10=""),"",IF(AND(Equipe!E10="Sim",N(Parâmetros!$B$10)&gt;0,Equipe!B10&gt;=2.5*Parâmetros!$B$10),"Possível exceção (art. 8º)",IF(AND(Equipe!E10="Sim",N(Parâmetros!$B$10)=0),"Informe o teto do RGPS","Regra geral")))</f>
        <v/>
      </c>
      <c r="D10" s="19">
        <f>IF(OR(Equipe!A10="",Equipe!B10="",Equipe!C10=""),"",IF(Equipe!D10&gt;Parâmetros!$B$7,"Sim — ajustar escala","Não"))</f>
        <v/>
      </c>
      <c r="E10" s="9">
        <f>IF(OR(Equipe!A10="",Equipe!B10="",Equipe!C10=""),"",MAX(0,Equipe!C10-Parâmetros!$B$5))</f>
        <v/>
      </c>
      <c r="F10" s="20">
        <f>IF(OR(Equipe!A10="",Equipe!B10="",Equipe!C10=""),"",Equipe!B10/(MIN(Equipe!C10,Parâmetros!$B$5)*Parâmetros!$B$9))</f>
        <v/>
      </c>
      <c r="G10" s="20">
        <f>IF(OR(Equipe!A10="",Equipe!B10="",Equipe!C10=""),"",E10*Parâmetros!$B$9*F10*(1+Parâmetros!$B$8))</f>
        <v/>
      </c>
      <c r="H10" s="9">
        <f>IF(OR(Equipe!A10="",Equipe!B10="",Equipe!C10=""),"",MAX(0,Equipe!C10-Parâmetros!$B$6))</f>
        <v/>
      </c>
      <c r="I10" s="20">
        <f>IF(OR(Equipe!A10="",Equipe!B10="",Equipe!C10=""),"",Equipe!B10/(MIN(Equipe!C10,Parâmetros!$B$6)*Parâmetros!$B$9))</f>
        <v/>
      </c>
      <c r="J10" s="20">
        <f>IF(OR(Equipe!A10="",Equipe!B10="",Equipe!C10=""),"",H10*Parâmetros!$B$9*I10*(1+Parâmetros!$B$8))</f>
        <v/>
      </c>
      <c r="K10" s="21">
        <f>IF(OR(Equipe!A10="",Equipe!B10="",Equipe!C10=""),"",I10/B10-1)</f>
        <v/>
      </c>
      <c r="L10" s="19">
        <f>IF(OR(Equipe!A10="",Equipe!B10="",Equipe!C10=""),"",IF(H10/Parâmetros!$B$7&gt;2,"Não — reorganizar","Sim"))</f>
        <v/>
      </c>
    </row>
    <row r="11">
      <c r="A11" s="19">
        <f>IF(Equipe!A11="","",Equipe!A11)</f>
        <v/>
      </c>
      <c r="B11" s="20">
        <f>IF(OR(Equipe!A11="",Equipe!B11="",Equipe!C11=""),"",Equipe!B11/(Equipe!C11*Parâmetros!$B$9))</f>
        <v/>
      </c>
      <c r="C11" s="19">
        <f>IF(OR(Equipe!A11="",Equipe!B11="",Equipe!C11=""),"",IF(AND(Equipe!E11="Sim",N(Parâmetros!$B$10)&gt;0,Equipe!B11&gt;=2.5*Parâmetros!$B$10),"Possível exceção (art. 8º)",IF(AND(Equipe!E11="Sim",N(Parâmetros!$B$10)=0),"Informe o teto do RGPS","Regra geral")))</f>
        <v/>
      </c>
      <c r="D11" s="19">
        <f>IF(OR(Equipe!A11="",Equipe!B11="",Equipe!C11=""),"",IF(Equipe!D11&gt;Parâmetros!$B$7,"Sim — ajustar escala","Não"))</f>
        <v/>
      </c>
      <c r="E11" s="9">
        <f>IF(OR(Equipe!A11="",Equipe!B11="",Equipe!C11=""),"",MAX(0,Equipe!C11-Parâmetros!$B$5))</f>
        <v/>
      </c>
      <c r="F11" s="20">
        <f>IF(OR(Equipe!A11="",Equipe!B11="",Equipe!C11=""),"",Equipe!B11/(MIN(Equipe!C11,Parâmetros!$B$5)*Parâmetros!$B$9))</f>
        <v/>
      </c>
      <c r="G11" s="20">
        <f>IF(OR(Equipe!A11="",Equipe!B11="",Equipe!C11=""),"",E11*Parâmetros!$B$9*F11*(1+Parâmetros!$B$8))</f>
        <v/>
      </c>
      <c r="H11" s="9">
        <f>IF(OR(Equipe!A11="",Equipe!B11="",Equipe!C11=""),"",MAX(0,Equipe!C11-Parâmetros!$B$6))</f>
        <v/>
      </c>
      <c r="I11" s="20">
        <f>IF(OR(Equipe!A11="",Equipe!B11="",Equipe!C11=""),"",Equipe!B11/(MIN(Equipe!C11,Parâmetros!$B$6)*Parâmetros!$B$9))</f>
        <v/>
      </c>
      <c r="J11" s="20">
        <f>IF(OR(Equipe!A11="",Equipe!B11="",Equipe!C11=""),"",H11*Parâmetros!$B$9*I11*(1+Parâmetros!$B$8))</f>
        <v/>
      </c>
      <c r="K11" s="21">
        <f>IF(OR(Equipe!A11="",Equipe!B11="",Equipe!C11=""),"",I11/B11-1)</f>
        <v/>
      </c>
      <c r="L11" s="19">
        <f>IF(OR(Equipe!A11="",Equipe!B11="",Equipe!C11=""),"",IF(H11/Parâmetros!$B$7&gt;2,"Não — reorganizar","Sim"))</f>
        <v/>
      </c>
    </row>
    <row r="12">
      <c r="A12" s="19">
        <f>IF(Equipe!A12="","",Equipe!A12)</f>
        <v/>
      </c>
      <c r="B12" s="20">
        <f>IF(OR(Equipe!A12="",Equipe!B12="",Equipe!C12=""),"",Equipe!B12/(Equipe!C12*Parâmetros!$B$9))</f>
        <v/>
      </c>
      <c r="C12" s="19">
        <f>IF(OR(Equipe!A12="",Equipe!B12="",Equipe!C12=""),"",IF(AND(Equipe!E12="Sim",N(Parâmetros!$B$10)&gt;0,Equipe!B12&gt;=2.5*Parâmetros!$B$10),"Possível exceção (art. 8º)",IF(AND(Equipe!E12="Sim",N(Parâmetros!$B$10)=0),"Informe o teto do RGPS","Regra geral")))</f>
        <v/>
      </c>
      <c r="D12" s="19">
        <f>IF(OR(Equipe!A12="",Equipe!B12="",Equipe!C12=""),"",IF(Equipe!D12&gt;Parâmetros!$B$7,"Sim — ajustar escala","Não"))</f>
        <v/>
      </c>
      <c r="E12" s="9">
        <f>IF(OR(Equipe!A12="",Equipe!B12="",Equipe!C12=""),"",MAX(0,Equipe!C12-Parâmetros!$B$5))</f>
        <v/>
      </c>
      <c r="F12" s="20">
        <f>IF(OR(Equipe!A12="",Equipe!B12="",Equipe!C12=""),"",Equipe!B12/(MIN(Equipe!C12,Parâmetros!$B$5)*Parâmetros!$B$9))</f>
        <v/>
      </c>
      <c r="G12" s="20">
        <f>IF(OR(Equipe!A12="",Equipe!B12="",Equipe!C12=""),"",E12*Parâmetros!$B$9*F12*(1+Parâmetros!$B$8))</f>
        <v/>
      </c>
      <c r="H12" s="9">
        <f>IF(OR(Equipe!A12="",Equipe!B12="",Equipe!C12=""),"",MAX(0,Equipe!C12-Parâmetros!$B$6))</f>
        <v/>
      </c>
      <c r="I12" s="20">
        <f>IF(OR(Equipe!A12="",Equipe!B12="",Equipe!C12=""),"",Equipe!B12/(MIN(Equipe!C12,Parâmetros!$B$6)*Parâmetros!$B$9))</f>
        <v/>
      </c>
      <c r="J12" s="20">
        <f>IF(OR(Equipe!A12="",Equipe!B12="",Equipe!C12=""),"",H12*Parâmetros!$B$9*I12*(1+Parâmetros!$B$8))</f>
        <v/>
      </c>
      <c r="K12" s="21">
        <f>IF(OR(Equipe!A12="",Equipe!B12="",Equipe!C12=""),"",I12/B12-1)</f>
        <v/>
      </c>
      <c r="L12" s="19">
        <f>IF(OR(Equipe!A12="",Equipe!B12="",Equipe!C12=""),"",IF(H12/Parâmetros!$B$7&gt;2,"Não — reorganizar","Sim"))</f>
        <v/>
      </c>
    </row>
    <row r="13">
      <c r="A13" s="19">
        <f>IF(Equipe!A13="","",Equipe!A13)</f>
        <v/>
      </c>
      <c r="B13" s="20">
        <f>IF(OR(Equipe!A13="",Equipe!B13="",Equipe!C13=""),"",Equipe!B13/(Equipe!C13*Parâmetros!$B$9))</f>
        <v/>
      </c>
      <c r="C13" s="19">
        <f>IF(OR(Equipe!A13="",Equipe!B13="",Equipe!C13=""),"",IF(AND(Equipe!E13="Sim",N(Parâmetros!$B$10)&gt;0,Equipe!B13&gt;=2.5*Parâmetros!$B$10),"Possível exceção (art. 8º)",IF(AND(Equipe!E13="Sim",N(Parâmetros!$B$10)=0),"Informe o teto do RGPS","Regra geral")))</f>
        <v/>
      </c>
      <c r="D13" s="19">
        <f>IF(OR(Equipe!A13="",Equipe!B13="",Equipe!C13=""),"",IF(Equipe!D13&gt;Parâmetros!$B$7,"Sim — ajustar escala","Não"))</f>
        <v/>
      </c>
      <c r="E13" s="9">
        <f>IF(OR(Equipe!A13="",Equipe!B13="",Equipe!C13=""),"",MAX(0,Equipe!C13-Parâmetros!$B$5))</f>
        <v/>
      </c>
      <c r="F13" s="20">
        <f>IF(OR(Equipe!A13="",Equipe!B13="",Equipe!C13=""),"",Equipe!B13/(MIN(Equipe!C13,Parâmetros!$B$5)*Parâmetros!$B$9))</f>
        <v/>
      </c>
      <c r="G13" s="20">
        <f>IF(OR(Equipe!A13="",Equipe!B13="",Equipe!C13=""),"",E13*Parâmetros!$B$9*F13*(1+Parâmetros!$B$8))</f>
        <v/>
      </c>
      <c r="H13" s="9">
        <f>IF(OR(Equipe!A13="",Equipe!B13="",Equipe!C13=""),"",MAX(0,Equipe!C13-Parâmetros!$B$6))</f>
        <v/>
      </c>
      <c r="I13" s="20">
        <f>IF(OR(Equipe!A13="",Equipe!B13="",Equipe!C13=""),"",Equipe!B13/(MIN(Equipe!C13,Parâmetros!$B$6)*Parâmetros!$B$9))</f>
        <v/>
      </c>
      <c r="J13" s="20">
        <f>IF(OR(Equipe!A13="",Equipe!B13="",Equipe!C13=""),"",H13*Parâmetros!$B$9*I13*(1+Parâmetros!$B$8))</f>
        <v/>
      </c>
      <c r="K13" s="21">
        <f>IF(OR(Equipe!A13="",Equipe!B13="",Equipe!C13=""),"",I13/B13-1)</f>
        <v/>
      </c>
      <c r="L13" s="19">
        <f>IF(OR(Equipe!A13="",Equipe!B13="",Equipe!C13=""),"",IF(H13/Parâmetros!$B$7&gt;2,"Não — reorganizar","Sim"))</f>
        <v/>
      </c>
    </row>
    <row r="14">
      <c r="A14" s="19">
        <f>IF(Equipe!A14="","",Equipe!A14)</f>
        <v/>
      </c>
      <c r="B14" s="20">
        <f>IF(OR(Equipe!A14="",Equipe!B14="",Equipe!C14=""),"",Equipe!B14/(Equipe!C14*Parâmetros!$B$9))</f>
        <v/>
      </c>
      <c r="C14" s="19">
        <f>IF(OR(Equipe!A14="",Equipe!B14="",Equipe!C14=""),"",IF(AND(Equipe!E14="Sim",N(Parâmetros!$B$10)&gt;0,Equipe!B14&gt;=2.5*Parâmetros!$B$10),"Possível exceção (art. 8º)",IF(AND(Equipe!E14="Sim",N(Parâmetros!$B$10)=0),"Informe o teto do RGPS","Regra geral")))</f>
        <v/>
      </c>
      <c r="D14" s="19">
        <f>IF(OR(Equipe!A14="",Equipe!B14="",Equipe!C14=""),"",IF(Equipe!D14&gt;Parâmetros!$B$7,"Sim — ajustar escala","Não"))</f>
        <v/>
      </c>
      <c r="E14" s="9">
        <f>IF(OR(Equipe!A14="",Equipe!B14="",Equipe!C14=""),"",MAX(0,Equipe!C14-Parâmetros!$B$5))</f>
        <v/>
      </c>
      <c r="F14" s="20">
        <f>IF(OR(Equipe!A14="",Equipe!B14="",Equipe!C14=""),"",Equipe!B14/(MIN(Equipe!C14,Parâmetros!$B$5)*Parâmetros!$B$9))</f>
        <v/>
      </c>
      <c r="G14" s="20">
        <f>IF(OR(Equipe!A14="",Equipe!B14="",Equipe!C14=""),"",E14*Parâmetros!$B$9*F14*(1+Parâmetros!$B$8))</f>
        <v/>
      </c>
      <c r="H14" s="9">
        <f>IF(OR(Equipe!A14="",Equipe!B14="",Equipe!C14=""),"",MAX(0,Equipe!C14-Parâmetros!$B$6))</f>
        <v/>
      </c>
      <c r="I14" s="20">
        <f>IF(OR(Equipe!A14="",Equipe!B14="",Equipe!C14=""),"",Equipe!B14/(MIN(Equipe!C14,Parâmetros!$B$6)*Parâmetros!$B$9))</f>
        <v/>
      </c>
      <c r="J14" s="20">
        <f>IF(OR(Equipe!A14="",Equipe!B14="",Equipe!C14=""),"",H14*Parâmetros!$B$9*I14*(1+Parâmetros!$B$8))</f>
        <v/>
      </c>
      <c r="K14" s="21">
        <f>IF(OR(Equipe!A14="",Equipe!B14="",Equipe!C14=""),"",I14/B14-1)</f>
        <v/>
      </c>
      <c r="L14" s="19">
        <f>IF(OR(Equipe!A14="",Equipe!B14="",Equipe!C14=""),"",IF(H14/Parâmetros!$B$7&gt;2,"Não — reorganizar","Sim"))</f>
        <v/>
      </c>
    </row>
    <row r="15">
      <c r="A15" s="19">
        <f>IF(Equipe!A15="","",Equipe!A15)</f>
        <v/>
      </c>
      <c r="B15" s="20">
        <f>IF(OR(Equipe!A15="",Equipe!B15="",Equipe!C15=""),"",Equipe!B15/(Equipe!C15*Parâmetros!$B$9))</f>
        <v/>
      </c>
      <c r="C15" s="19">
        <f>IF(OR(Equipe!A15="",Equipe!B15="",Equipe!C15=""),"",IF(AND(Equipe!E15="Sim",N(Parâmetros!$B$10)&gt;0,Equipe!B15&gt;=2.5*Parâmetros!$B$10),"Possível exceção (art. 8º)",IF(AND(Equipe!E15="Sim",N(Parâmetros!$B$10)=0),"Informe o teto do RGPS","Regra geral")))</f>
        <v/>
      </c>
      <c r="D15" s="19">
        <f>IF(OR(Equipe!A15="",Equipe!B15="",Equipe!C15=""),"",IF(Equipe!D15&gt;Parâmetros!$B$7,"Sim — ajustar escala","Não"))</f>
        <v/>
      </c>
      <c r="E15" s="9">
        <f>IF(OR(Equipe!A15="",Equipe!B15="",Equipe!C15=""),"",MAX(0,Equipe!C15-Parâmetros!$B$5))</f>
        <v/>
      </c>
      <c r="F15" s="20">
        <f>IF(OR(Equipe!A15="",Equipe!B15="",Equipe!C15=""),"",Equipe!B15/(MIN(Equipe!C15,Parâmetros!$B$5)*Parâmetros!$B$9))</f>
        <v/>
      </c>
      <c r="G15" s="20">
        <f>IF(OR(Equipe!A15="",Equipe!B15="",Equipe!C15=""),"",E15*Parâmetros!$B$9*F15*(1+Parâmetros!$B$8))</f>
        <v/>
      </c>
      <c r="H15" s="9">
        <f>IF(OR(Equipe!A15="",Equipe!B15="",Equipe!C15=""),"",MAX(0,Equipe!C15-Parâmetros!$B$6))</f>
        <v/>
      </c>
      <c r="I15" s="20">
        <f>IF(OR(Equipe!A15="",Equipe!B15="",Equipe!C15=""),"",Equipe!B15/(MIN(Equipe!C15,Parâmetros!$B$6)*Parâmetros!$B$9))</f>
        <v/>
      </c>
      <c r="J15" s="20">
        <f>IF(OR(Equipe!A15="",Equipe!B15="",Equipe!C15=""),"",H15*Parâmetros!$B$9*I15*(1+Parâmetros!$B$8))</f>
        <v/>
      </c>
      <c r="K15" s="21">
        <f>IF(OR(Equipe!A15="",Equipe!B15="",Equipe!C15=""),"",I15/B15-1)</f>
        <v/>
      </c>
      <c r="L15" s="19">
        <f>IF(OR(Equipe!A15="",Equipe!B15="",Equipe!C15=""),"",IF(H15/Parâmetros!$B$7&gt;2,"Não — reorganizar","Sim"))</f>
        <v/>
      </c>
    </row>
    <row r="16">
      <c r="A16" s="19">
        <f>IF(Equipe!A16="","",Equipe!A16)</f>
        <v/>
      </c>
      <c r="B16" s="20">
        <f>IF(OR(Equipe!A16="",Equipe!B16="",Equipe!C16=""),"",Equipe!B16/(Equipe!C16*Parâmetros!$B$9))</f>
        <v/>
      </c>
      <c r="C16" s="19">
        <f>IF(OR(Equipe!A16="",Equipe!B16="",Equipe!C16=""),"",IF(AND(Equipe!E16="Sim",N(Parâmetros!$B$10)&gt;0,Equipe!B16&gt;=2.5*Parâmetros!$B$10),"Possível exceção (art. 8º)",IF(AND(Equipe!E16="Sim",N(Parâmetros!$B$10)=0),"Informe o teto do RGPS","Regra geral")))</f>
        <v/>
      </c>
      <c r="D16" s="19">
        <f>IF(OR(Equipe!A16="",Equipe!B16="",Equipe!C16=""),"",IF(Equipe!D16&gt;Parâmetros!$B$7,"Sim — ajustar escala","Não"))</f>
        <v/>
      </c>
      <c r="E16" s="9">
        <f>IF(OR(Equipe!A16="",Equipe!B16="",Equipe!C16=""),"",MAX(0,Equipe!C16-Parâmetros!$B$5))</f>
        <v/>
      </c>
      <c r="F16" s="20">
        <f>IF(OR(Equipe!A16="",Equipe!B16="",Equipe!C16=""),"",Equipe!B16/(MIN(Equipe!C16,Parâmetros!$B$5)*Parâmetros!$B$9))</f>
        <v/>
      </c>
      <c r="G16" s="20">
        <f>IF(OR(Equipe!A16="",Equipe!B16="",Equipe!C16=""),"",E16*Parâmetros!$B$9*F16*(1+Parâmetros!$B$8))</f>
        <v/>
      </c>
      <c r="H16" s="9">
        <f>IF(OR(Equipe!A16="",Equipe!B16="",Equipe!C16=""),"",MAX(0,Equipe!C16-Parâmetros!$B$6))</f>
        <v/>
      </c>
      <c r="I16" s="20">
        <f>IF(OR(Equipe!A16="",Equipe!B16="",Equipe!C16=""),"",Equipe!B16/(MIN(Equipe!C16,Parâmetros!$B$6)*Parâmetros!$B$9))</f>
        <v/>
      </c>
      <c r="J16" s="20">
        <f>IF(OR(Equipe!A16="",Equipe!B16="",Equipe!C16=""),"",H16*Parâmetros!$B$9*I16*(1+Parâmetros!$B$8))</f>
        <v/>
      </c>
      <c r="K16" s="21">
        <f>IF(OR(Equipe!A16="",Equipe!B16="",Equipe!C16=""),"",I16/B16-1)</f>
        <v/>
      </c>
      <c r="L16" s="19">
        <f>IF(OR(Equipe!A16="",Equipe!B16="",Equipe!C16=""),"",IF(H16/Parâmetros!$B$7&gt;2,"Não — reorganizar","Sim"))</f>
        <v/>
      </c>
    </row>
    <row r="17">
      <c r="A17" s="19">
        <f>IF(Equipe!A17="","",Equipe!A17)</f>
        <v/>
      </c>
      <c r="B17" s="20">
        <f>IF(OR(Equipe!A17="",Equipe!B17="",Equipe!C17=""),"",Equipe!B17/(Equipe!C17*Parâmetros!$B$9))</f>
        <v/>
      </c>
      <c r="C17" s="19">
        <f>IF(OR(Equipe!A17="",Equipe!B17="",Equipe!C17=""),"",IF(AND(Equipe!E17="Sim",N(Parâmetros!$B$10)&gt;0,Equipe!B17&gt;=2.5*Parâmetros!$B$10),"Possível exceção (art. 8º)",IF(AND(Equipe!E17="Sim",N(Parâmetros!$B$10)=0),"Informe o teto do RGPS","Regra geral")))</f>
        <v/>
      </c>
      <c r="D17" s="19">
        <f>IF(OR(Equipe!A17="",Equipe!B17="",Equipe!C17=""),"",IF(Equipe!D17&gt;Parâmetros!$B$7,"Sim — ajustar escala","Não"))</f>
        <v/>
      </c>
      <c r="E17" s="9">
        <f>IF(OR(Equipe!A17="",Equipe!B17="",Equipe!C17=""),"",MAX(0,Equipe!C17-Parâmetros!$B$5))</f>
        <v/>
      </c>
      <c r="F17" s="20">
        <f>IF(OR(Equipe!A17="",Equipe!B17="",Equipe!C17=""),"",Equipe!B17/(MIN(Equipe!C17,Parâmetros!$B$5)*Parâmetros!$B$9))</f>
        <v/>
      </c>
      <c r="G17" s="20">
        <f>IF(OR(Equipe!A17="",Equipe!B17="",Equipe!C17=""),"",E17*Parâmetros!$B$9*F17*(1+Parâmetros!$B$8))</f>
        <v/>
      </c>
      <c r="H17" s="9">
        <f>IF(OR(Equipe!A17="",Equipe!B17="",Equipe!C17=""),"",MAX(0,Equipe!C17-Parâmetros!$B$6))</f>
        <v/>
      </c>
      <c r="I17" s="20">
        <f>IF(OR(Equipe!A17="",Equipe!B17="",Equipe!C17=""),"",Equipe!B17/(MIN(Equipe!C17,Parâmetros!$B$6)*Parâmetros!$B$9))</f>
        <v/>
      </c>
      <c r="J17" s="20">
        <f>IF(OR(Equipe!A17="",Equipe!B17="",Equipe!C17=""),"",H17*Parâmetros!$B$9*I17*(1+Parâmetros!$B$8))</f>
        <v/>
      </c>
      <c r="K17" s="21">
        <f>IF(OR(Equipe!A17="",Equipe!B17="",Equipe!C17=""),"",I17/B17-1)</f>
        <v/>
      </c>
      <c r="L17" s="19">
        <f>IF(OR(Equipe!A17="",Equipe!B17="",Equipe!C17=""),"",IF(H17/Parâmetros!$B$7&gt;2,"Não — reorganizar","Sim"))</f>
        <v/>
      </c>
    </row>
    <row r="18">
      <c r="A18" s="19">
        <f>IF(Equipe!A18="","",Equipe!A18)</f>
        <v/>
      </c>
      <c r="B18" s="20">
        <f>IF(OR(Equipe!A18="",Equipe!B18="",Equipe!C18=""),"",Equipe!B18/(Equipe!C18*Parâmetros!$B$9))</f>
        <v/>
      </c>
      <c r="C18" s="19">
        <f>IF(OR(Equipe!A18="",Equipe!B18="",Equipe!C18=""),"",IF(AND(Equipe!E18="Sim",N(Parâmetros!$B$10)&gt;0,Equipe!B18&gt;=2.5*Parâmetros!$B$10),"Possível exceção (art. 8º)",IF(AND(Equipe!E18="Sim",N(Parâmetros!$B$10)=0),"Informe o teto do RGPS","Regra geral")))</f>
        <v/>
      </c>
      <c r="D18" s="19">
        <f>IF(OR(Equipe!A18="",Equipe!B18="",Equipe!C18=""),"",IF(Equipe!D18&gt;Parâmetros!$B$7,"Sim — ajustar escala","Não"))</f>
        <v/>
      </c>
      <c r="E18" s="9">
        <f>IF(OR(Equipe!A18="",Equipe!B18="",Equipe!C18=""),"",MAX(0,Equipe!C18-Parâmetros!$B$5))</f>
        <v/>
      </c>
      <c r="F18" s="20">
        <f>IF(OR(Equipe!A18="",Equipe!B18="",Equipe!C18=""),"",Equipe!B18/(MIN(Equipe!C18,Parâmetros!$B$5)*Parâmetros!$B$9))</f>
        <v/>
      </c>
      <c r="G18" s="20">
        <f>IF(OR(Equipe!A18="",Equipe!B18="",Equipe!C18=""),"",E18*Parâmetros!$B$9*F18*(1+Parâmetros!$B$8))</f>
        <v/>
      </c>
      <c r="H18" s="9">
        <f>IF(OR(Equipe!A18="",Equipe!B18="",Equipe!C18=""),"",MAX(0,Equipe!C18-Parâmetros!$B$6))</f>
        <v/>
      </c>
      <c r="I18" s="20">
        <f>IF(OR(Equipe!A18="",Equipe!B18="",Equipe!C18=""),"",Equipe!B18/(MIN(Equipe!C18,Parâmetros!$B$6)*Parâmetros!$B$9))</f>
        <v/>
      </c>
      <c r="J18" s="20">
        <f>IF(OR(Equipe!A18="",Equipe!B18="",Equipe!C18=""),"",H18*Parâmetros!$B$9*I18*(1+Parâmetros!$B$8))</f>
        <v/>
      </c>
      <c r="K18" s="21">
        <f>IF(OR(Equipe!A18="",Equipe!B18="",Equipe!C18=""),"",I18/B18-1)</f>
        <v/>
      </c>
      <c r="L18" s="19">
        <f>IF(OR(Equipe!A18="",Equipe!B18="",Equipe!C18=""),"",IF(H18/Parâmetros!$B$7&gt;2,"Não — reorganizar","Sim"))</f>
        <v/>
      </c>
    </row>
    <row r="19">
      <c r="A19" s="19">
        <f>IF(Equipe!A19="","",Equipe!A19)</f>
        <v/>
      </c>
      <c r="B19" s="20">
        <f>IF(OR(Equipe!A19="",Equipe!B19="",Equipe!C19=""),"",Equipe!B19/(Equipe!C19*Parâmetros!$B$9))</f>
        <v/>
      </c>
      <c r="C19" s="19">
        <f>IF(OR(Equipe!A19="",Equipe!B19="",Equipe!C19=""),"",IF(AND(Equipe!E19="Sim",N(Parâmetros!$B$10)&gt;0,Equipe!B19&gt;=2.5*Parâmetros!$B$10),"Possível exceção (art. 8º)",IF(AND(Equipe!E19="Sim",N(Parâmetros!$B$10)=0),"Informe o teto do RGPS","Regra geral")))</f>
        <v/>
      </c>
      <c r="D19" s="19">
        <f>IF(OR(Equipe!A19="",Equipe!B19="",Equipe!C19=""),"",IF(Equipe!D19&gt;Parâmetros!$B$7,"Sim — ajustar escala","Não"))</f>
        <v/>
      </c>
      <c r="E19" s="9">
        <f>IF(OR(Equipe!A19="",Equipe!B19="",Equipe!C19=""),"",MAX(0,Equipe!C19-Parâmetros!$B$5))</f>
        <v/>
      </c>
      <c r="F19" s="20">
        <f>IF(OR(Equipe!A19="",Equipe!B19="",Equipe!C19=""),"",Equipe!B19/(MIN(Equipe!C19,Parâmetros!$B$5)*Parâmetros!$B$9))</f>
        <v/>
      </c>
      <c r="G19" s="20">
        <f>IF(OR(Equipe!A19="",Equipe!B19="",Equipe!C19=""),"",E19*Parâmetros!$B$9*F19*(1+Parâmetros!$B$8))</f>
        <v/>
      </c>
      <c r="H19" s="9">
        <f>IF(OR(Equipe!A19="",Equipe!B19="",Equipe!C19=""),"",MAX(0,Equipe!C19-Parâmetros!$B$6))</f>
        <v/>
      </c>
      <c r="I19" s="20">
        <f>IF(OR(Equipe!A19="",Equipe!B19="",Equipe!C19=""),"",Equipe!B19/(MIN(Equipe!C19,Parâmetros!$B$6)*Parâmetros!$B$9))</f>
        <v/>
      </c>
      <c r="J19" s="20">
        <f>IF(OR(Equipe!A19="",Equipe!B19="",Equipe!C19=""),"",H19*Parâmetros!$B$9*I19*(1+Parâmetros!$B$8))</f>
        <v/>
      </c>
      <c r="K19" s="21">
        <f>IF(OR(Equipe!A19="",Equipe!B19="",Equipe!C19=""),"",I19/B19-1)</f>
        <v/>
      </c>
      <c r="L19" s="19">
        <f>IF(OR(Equipe!A19="",Equipe!B19="",Equipe!C19=""),"",IF(H19/Parâmetros!$B$7&gt;2,"Não — reorganizar","Sim"))</f>
        <v/>
      </c>
    </row>
    <row r="20">
      <c r="A20" s="19">
        <f>IF(Equipe!A20="","",Equipe!A20)</f>
        <v/>
      </c>
      <c r="B20" s="20">
        <f>IF(OR(Equipe!A20="",Equipe!B20="",Equipe!C20=""),"",Equipe!B20/(Equipe!C20*Parâmetros!$B$9))</f>
        <v/>
      </c>
      <c r="C20" s="19">
        <f>IF(OR(Equipe!A20="",Equipe!B20="",Equipe!C20=""),"",IF(AND(Equipe!E20="Sim",N(Parâmetros!$B$10)&gt;0,Equipe!B20&gt;=2.5*Parâmetros!$B$10),"Possível exceção (art. 8º)",IF(AND(Equipe!E20="Sim",N(Parâmetros!$B$10)=0),"Informe o teto do RGPS","Regra geral")))</f>
        <v/>
      </c>
      <c r="D20" s="19">
        <f>IF(OR(Equipe!A20="",Equipe!B20="",Equipe!C20=""),"",IF(Equipe!D20&gt;Parâmetros!$B$7,"Sim — ajustar escala","Não"))</f>
        <v/>
      </c>
      <c r="E20" s="9">
        <f>IF(OR(Equipe!A20="",Equipe!B20="",Equipe!C20=""),"",MAX(0,Equipe!C20-Parâmetros!$B$5))</f>
        <v/>
      </c>
      <c r="F20" s="20">
        <f>IF(OR(Equipe!A20="",Equipe!B20="",Equipe!C20=""),"",Equipe!B20/(MIN(Equipe!C20,Parâmetros!$B$5)*Parâmetros!$B$9))</f>
        <v/>
      </c>
      <c r="G20" s="20">
        <f>IF(OR(Equipe!A20="",Equipe!B20="",Equipe!C20=""),"",E20*Parâmetros!$B$9*F20*(1+Parâmetros!$B$8))</f>
        <v/>
      </c>
      <c r="H20" s="9">
        <f>IF(OR(Equipe!A20="",Equipe!B20="",Equipe!C20=""),"",MAX(0,Equipe!C20-Parâmetros!$B$6))</f>
        <v/>
      </c>
      <c r="I20" s="20">
        <f>IF(OR(Equipe!A20="",Equipe!B20="",Equipe!C20=""),"",Equipe!B20/(MIN(Equipe!C20,Parâmetros!$B$6)*Parâmetros!$B$9))</f>
        <v/>
      </c>
      <c r="J20" s="20">
        <f>IF(OR(Equipe!A20="",Equipe!B20="",Equipe!C20=""),"",H20*Parâmetros!$B$9*I20*(1+Parâmetros!$B$8))</f>
        <v/>
      </c>
      <c r="K20" s="21">
        <f>IF(OR(Equipe!A20="",Equipe!B20="",Equipe!C20=""),"",I20/B20-1)</f>
        <v/>
      </c>
      <c r="L20" s="19">
        <f>IF(OR(Equipe!A20="",Equipe!B20="",Equipe!C20=""),"",IF(H20/Parâmetros!$B$7&gt;2,"Não — reorganizar","Sim"))</f>
        <v/>
      </c>
    </row>
    <row r="21">
      <c r="A21" s="19">
        <f>IF(Equipe!A21="","",Equipe!A21)</f>
        <v/>
      </c>
      <c r="B21" s="20">
        <f>IF(OR(Equipe!A21="",Equipe!B21="",Equipe!C21=""),"",Equipe!B21/(Equipe!C21*Parâmetros!$B$9))</f>
        <v/>
      </c>
      <c r="C21" s="19">
        <f>IF(OR(Equipe!A21="",Equipe!B21="",Equipe!C21=""),"",IF(AND(Equipe!E21="Sim",N(Parâmetros!$B$10)&gt;0,Equipe!B21&gt;=2.5*Parâmetros!$B$10),"Possível exceção (art. 8º)",IF(AND(Equipe!E21="Sim",N(Parâmetros!$B$10)=0),"Informe o teto do RGPS","Regra geral")))</f>
        <v/>
      </c>
      <c r="D21" s="19">
        <f>IF(OR(Equipe!A21="",Equipe!B21="",Equipe!C21=""),"",IF(Equipe!D21&gt;Parâmetros!$B$7,"Sim — ajustar escala","Não"))</f>
        <v/>
      </c>
      <c r="E21" s="9">
        <f>IF(OR(Equipe!A21="",Equipe!B21="",Equipe!C21=""),"",MAX(0,Equipe!C21-Parâmetros!$B$5))</f>
        <v/>
      </c>
      <c r="F21" s="20">
        <f>IF(OR(Equipe!A21="",Equipe!B21="",Equipe!C21=""),"",Equipe!B21/(MIN(Equipe!C21,Parâmetros!$B$5)*Parâmetros!$B$9))</f>
        <v/>
      </c>
      <c r="G21" s="20">
        <f>IF(OR(Equipe!A21="",Equipe!B21="",Equipe!C21=""),"",E21*Parâmetros!$B$9*F21*(1+Parâmetros!$B$8))</f>
        <v/>
      </c>
      <c r="H21" s="9">
        <f>IF(OR(Equipe!A21="",Equipe!B21="",Equipe!C21=""),"",MAX(0,Equipe!C21-Parâmetros!$B$6))</f>
        <v/>
      </c>
      <c r="I21" s="20">
        <f>IF(OR(Equipe!A21="",Equipe!B21="",Equipe!C21=""),"",Equipe!B21/(MIN(Equipe!C21,Parâmetros!$B$6)*Parâmetros!$B$9))</f>
        <v/>
      </c>
      <c r="J21" s="20">
        <f>IF(OR(Equipe!A21="",Equipe!B21="",Equipe!C21=""),"",H21*Parâmetros!$B$9*I21*(1+Parâmetros!$B$8))</f>
        <v/>
      </c>
      <c r="K21" s="21">
        <f>IF(OR(Equipe!A21="",Equipe!B21="",Equipe!C21=""),"",I21/B21-1)</f>
        <v/>
      </c>
      <c r="L21" s="19">
        <f>IF(OR(Equipe!A21="",Equipe!B21="",Equipe!C21=""),"",IF(H21/Parâmetros!$B$7&gt;2,"Não — reorganizar","Sim"))</f>
        <v/>
      </c>
    </row>
    <row r="22">
      <c r="A22" s="22" t="inlineStr">
        <is>
          <t>TOTAL / MÉDIA</t>
        </is>
      </c>
      <c r="B22" s="22" t="n"/>
      <c r="C22" s="22" t="n"/>
      <c r="D22" s="23">
        <f>COUNTIF(D2:D21,"Sim*")&amp;" escala(s)"</f>
        <v/>
      </c>
      <c r="E22" s="24">
        <f>SUM(E2:E21)</f>
        <v/>
      </c>
      <c r="F22" s="22" t="n"/>
      <c r="G22" s="25">
        <f>SUM(G2:G21)</f>
        <v/>
      </c>
      <c r="H22" s="24">
        <f>SUM(H2:H21)</f>
        <v/>
      </c>
      <c r="I22" s="22" t="n"/>
      <c r="J22" s="25">
        <f>SUM(J2:J21)</f>
        <v/>
      </c>
      <c r="K22" s="22" t="n"/>
      <c r="L22" s="22" t="n"/>
    </row>
  </sheetData>
  <conditionalFormatting sqref="A2:L21">
    <cfRule type="expression" priority="1" dxfId="0">
      <formula>OR(LEFT($D2,3)="Sim",LEFT($L2,3)="Não")</formula>
    </cfRule>
  </conditionalFormatting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64" customWidth="1" min="1" max="1"/>
    <col width="20" customWidth="1" min="2" max="2"/>
    <col width="60" customWidth="1" min="3" max="3"/>
  </cols>
  <sheetData>
    <row r="1">
      <c r="A1" s="5" t="inlineStr">
        <is>
          <t>Simulador — como cobrir as horas que saem na etapa de 40 horas</t>
        </is>
      </c>
    </row>
    <row r="3">
      <c r="A3" s="7" t="inlineStr">
        <is>
          <t>Horas por semana que saem das escalas (etapa 2)</t>
        </is>
      </c>
      <c r="B3" s="9">
        <f>Cálculos!H22</f>
        <v/>
      </c>
      <c r="C3" s="2" t="inlineStr">
        <is>
          <t>Soma das horas acima de 40h de toda a equipe.</t>
        </is>
      </c>
    </row>
    <row r="4">
      <c r="A4" s="7" t="inlineStr">
        <is>
          <t>Equivalente em funcionários de 40 horas</t>
        </is>
      </c>
      <c r="B4" s="26">
        <f>B3/Parâmetros!$B$6</f>
        <v/>
      </c>
      <c r="C4" s="2" t="inlineStr">
        <is>
          <t>Quantas pessoas de 40h seriam necessárias para cobrir essas horas.</t>
        </is>
      </c>
    </row>
    <row r="6">
      <c r="A6" s="27" t="inlineStr">
        <is>
          <t>OPÇÃO A — Reorganizar a escala (5x2, até 40h)</t>
        </is>
      </c>
    </row>
    <row r="7">
      <c r="A7" s="7" t="inlineStr">
        <is>
          <t>Custo adicional de salário por mês</t>
        </is>
      </c>
      <c r="B7" s="20" t="n">
        <v>0</v>
      </c>
      <c r="C7" s="2" t="inlineStr">
        <is>
          <t>O salário não muda; a operação precisa caber nas novas escalas.</t>
        </is>
      </c>
    </row>
    <row r="8">
      <c r="A8" s="7" t="inlineStr">
        <is>
          <t>Horas por semana que deixam de ser cobertas</t>
        </is>
      </c>
      <c r="B8" s="9">
        <f>B3</f>
        <v/>
      </c>
      <c r="C8" s="2" t="inlineStr">
        <is>
          <t>Precisa de solução operacional: revezamento, horário, produtividade.</t>
        </is>
      </c>
    </row>
    <row r="10">
      <c r="A10" s="27" t="inlineStr">
        <is>
          <t>OPÇÃO B — Manter a jornada antiga e pagar horas extras</t>
        </is>
      </c>
    </row>
    <row r="11">
      <c r="A11" s="7" t="inlineStr">
        <is>
          <t>Custo mensal das horas extras (sem reflexos)</t>
        </is>
      </c>
      <c r="B11" s="20">
        <f>Cálculos!J22</f>
        <v/>
      </c>
      <c r="C11" s="2" t="inlineStr">
        <is>
          <t>Não inclui DSR, férias, 13º, FGTS e INSS. Não resolve a 2ª folga.</t>
        </is>
      </c>
    </row>
    <row r="12">
      <c r="A12" s="7" t="inlineStr">
        <is>
          <t>Funcionários acima do limite de 2h extras/dia</t>
        </is>
      </c>
      <c r="B12" s="10">
        <f>COUNTIF(Cálculos!L2:L21,"Não*")</f>
        <v/>
      </c>
      <c r="C12" s="2" t="inlineStr">
        <is>
          <t>Estes casos não podem ser resolvidos só com hora extra.</t>
        </is>
      </c>
    </row>
    <row r="14">
      <c r="A14" s="27" t="inlineStr">
        <is>
          <t>OPÇÃO C — Contratar</t>
        </is>
      </c>
    </row>
    <row r="15">
      <c r="A15" s="7" t="inlineStr">
        <is>
          <t>Número de contratações</t>
        </is>
      </c>
      <c r="B15" s="17">
        <f>ROUNDUP(B4,0)</f>
        <v/>
      </c>
      <c r="C15" s="2" t="inlineStr">
        <is>
          <t>Pode sobrescrever com o número que fizer sentido (célula amarela).</t>
        </is>
      </c>
    </row>
    <row r="16">
      <c r="A16" s="7" t="inlineStr">
        <is>
          <t>Custo mensal das contratações (salário + encargos)</t>
        </is>
      </c>
      <c r="B16" s="20">
        <f>B15*Parâmetros!$B$12*(1+N(Parâmetros!$B$11))</f>
        <v/>
      </c>
      <c r="C16" s="2" t="inlineStr">
        <is>
          <t>Salário e encargos informados na aba Parâmetros.</t>
        </is>
      </c>
    </row>
    <row r="18">
      <c r="A18" s="7" t="inlineStr">
        <is>
          <t>Diferença: Opção B − Opção C</t>
        </is>
      </c>
      <c r="B18" s="20">
        <f>B11-B16</f>
        <v/>
      </c>
      <c r="C18" s="2" t="inlineStr">
        <is>
          <t>Positivo: hora extra custa mais que contratar (antes dos reflexos).</t>
        </is>
      </c>
    </row>
    <row r="20">
      <c r="A20" s="18" t="inlineStr">
        <is>
          <t>A comparação considera só a etapa de 40 horas. Combinações das opções (reorganizar parte, contratar parte) costumam ser o caminho real.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cols>
    <col width="52" customWidth="1" min="1" max="1"/>
    <col width="22" customWidth="1" min="2" max="2"/>
  </cols>
  <sheetData>
    <row r="1">
      <c r="A1" s="5" t="inlineStr">
        <is>
          <t>Dashboard — fim da escala 6x1 na sua empresa</t>
        </is>
      </c>
    </row>
    <row r="3">
      <c r="A3" s="6" t="inlineStr">
        <is>
          <t>Indicador</t>
        </is>
      </c>
      <c r="B3" s="6" t="inlineStr">
        <is>
          <t>Valor</t>
        </is>
      </c>
    </row>
    <row r="4">
      <c r="A4" s="7" t="inlineStr">
        <is>
          <t>Etapa 1 (42h e 2 folgas) vale a partir de</t>
        </is>
      </c>
      <c r="B4" s="28">
        <f>Parâmetros!$B$14</f>
        <v/>
      </c>
    </row>
    <row r="5">
      <c r="A5" s="7" t="inlineStr">
        <is>
          <t>Etapa 2 (40h) vale a partir de</t>
        </is>
      </c>
      <c r="B5" s="28">
        <f>Parâmetros!$B$15</f>
        <v/>
      </c>
    </row>
    <row r="6">
      <c r="A6" s="7" t="inlineStr">
        <is>
          <t>Funcionários cadastrados</t>
        </is>
      </c>
      <c r="B6" s="29">
        <f>COUNTIF(Cálculos!A2:A21,"?*")</f>
        <v/>
      </c>
    </row>
    <row r="7">
      <c r="A7" s="7" t="inlineStr">
        <is>
          <t>Escalas que precisam da 2ª folga</t>
        </is>
      </c>
      <c r="B7" s="29">
        <f>COUNTIF(Cálculos!D2:D21,"Sim*")</f>
        <v/>
      </c>
    </row>
    <row r="8">
      <c r="A8" s="7" t="inlineStr">
        <is>
          <t>Horas/semana a reduzir na etapa 1</t>
        </is>
      </c>
      <c r="B8" s="30">
        <f>Cálculos!E22</f>
        <v/>
      </c>
    </row>
    <row r="9">
      <c r="A9" s="7" t="inlineStr">
        <is>
          <t>Horas/semana a reduzir na etapa 2</t>
        </is>
      </c>
      <c r="B9" s="30">
        <f>Cálculos!H22</f>
        <v/>
      </c>
    </row>
    <row r="10">
      <c r="A10" s="7" t="inlineStr">
        <is>
          <t>Custo mensal de pagar como extra — etapa 1</t>
        </is>
      </c>
      <c r="B10" s="31">
        <f>Cálculos!G22</f>
        <v/>
      </c>
    </row>
    <row r="11">
      <c r="A11" s="7" t="inlineStr">
        <is>
          <t>Custo mensal de pagar como extra — etapa 2</t>
        </is>
      </c>
      <c r="B11" s="31">
        <f>Cálculos!J22</f>
        <v/>
      </c>
    </row>
    <row r="12">
      <c r="A12" s="7" t="inlineStr">
        <is>
          <t>Funcionários com possível exceção do art. 8º</t>
        </is>
      </c>
      <c r="B12" s="29">
        <f>COUNTIF(Cálculos!C2:C21,"Possível*")</f>
        <v/>
      </c>
    </row>
    <row r="15">
      <c r="A15" s="18" t="inlineStr">
        <is>
          <t>O gráfico mostra as linhas de exemplo. Ao cadastrar mais funcionários, amplie o intervalo de dados do gráfico.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B2:B28"/>
  <sheetViews>
    <sheetView workbookViewId="0">
      <selection activeCell="A1" sqref="A1"/>
    </sheetView>
  </sheetViews>
  <sheetFormatPr baseColWidth="8" defaultRowHeight="15"/>
  <cols>
    <col width="3" customWidth="1" min="1" max="1"/>
    <col width="110" customWidth="1" min="2" max="2"/>
  </cols>
  <sheetData>
    <row r="2">
      <c r="B2" s="1" t="inlineStr">
        <is>
          <t>Memória de cálculo — o que cada fórmula faz</t>
        </is>
      </c>
    </row>
    <row r="3">
      <c r="B3" s="2" t="inlineStr"/>
    </row>
    <row r="4">
      <c r="B4" s="3" t="inlineStr">
        <is>
          <t>DATAS (aba Parâmetros)</t>
        </is>
      </c>
    </row>
    <row r="5">
      <c r="B5" s="2" t="inlineStr">
        <is>
          <t>• Etapa 1 = data de publicação + 2 meses (função DATAM / EDATE). Nessa data passam a valer os 2 dias de repouso (emenda, art. 10, I) e o limite de 42 horas (art. 6º, I).</t>
        </is>
      </c>
    </row>
    <row r="6">
      <c r="B6" s="2" t="inlineStr">
        <is>
          <t>• Etapa 2 = etapa 1 + 12 meses. Nessa data passa a valer o limite de 40 horas (art. 6º, II).</t>
        </is>
      </c>
    </row>
    <row r="7">
      <c r="B7" s="2" t="inlineStr"/>
    </row>
    <row r="8">
      <c r="B8" s="3" t="inlineStr">
        <is>
          <t>SALÁRIO-HORA (aba Cálculos)</t>
        </is>
      </c>
    </row>
    <row r="9">
      <c r="B9" s="2" t="inlineStr">
        <is>
          <t>• Hoje = salário ÷ (jornada contratada × 5). Ex.: R$ 2.200 ÷ (44 × 5) = R$ 2.200 ÷ 220 = R$ 10,00.</t>
        </is>
      </c>
    </row>
    <row r="10">
      <c r="B10" s="2" t="inlineStr">
        <is>
          <t>• Etapa 1 = salário ÷ (MÍNIMO(jornada; 42) × 5). O salário não muda (emenda, art. 2º), as horas sim. Ex.: R$ 2.200 ÷ 210 = R$ 10,48. O divisor 210 é projeção aritmética.</t>
        </is>
      </c>
    </row>
    <row r="11">
      <c r="B11" s="2" t="inlineStr">
        <is>
          <t>• Etapa 2 = salário ÷ (MÍNIMO(jornada; 40) × 5). Ex.: R$ 2.200 ÷ 200 = R$ 11,00 (divisor 200: TST, Súmula 431).</t>
        </is>
      </c>
    </row>
    <row r="12">
      <c r="B12" s="2" t="inlineStr">
        <is>
          <t>• Quem já trabalha 40h ou menos não tem a jornada reduzida (emenda, art. 4º): o salário-hora fica igual.</t>
        </is>
      </c>
    </row>
    <row r="13">
      <c r="B13" s="2" t="inlineStr"/>
    </row>
    <row r="14">
      <c r="B14" s="3" t="inlineStr">
        <is>
          <t>HORAS A REDUZIR E CUSTO DE HORA EXTRA</t>
        </is>
      </c>
    </row>
    <row r="15">
      <c r="B15" s="2" t="inlineStr">
        <is>
          <t>• Horas acima do limite = MÁXIMO(0; jornada − limite da etapa). Ex.: 44 − 40 = 4 horas por semana.</t>
        </is>
      </c>
    </row>
    <row r="16">
      <c r="B16" s="2" t="inlineStr">
        <is>
          <t>• Custo mensal como extra = horas acima do limite × 5 semanas × salário-hora da etapa × (1 + adicional). Ex.: 4 × 5 × R$ 11,00 × 1,5 = R$ 330,00. Sem reflexos em DSR, férias, 13º, FGTS e INSS.</t>
        </is>
      </c>
    </row>
    <row r="17">
      <c r="B17" s="2" t="inlineStr">
        <is>
          <t>• Limite de 2h extras/dia = horas acima do limite ÷ 5 dias. Acima de 2, a jornada não pode ser mantida só com hora extra (CLT, art. 59).</t>
        </is>
      </c>
    </row>
    <row r="18">
      <c r="B18" s="2" t="inlineStr"/>
    </row>
    <row r="19">
      <c r="B19" s="3" t="inlineStr">
        <is>
          <t>REPOUSO E EXCEÇÃO</t>
        </is>
      </c>
    </row>
    <row r="20">
      <c r="B20" s="2" t="inlineStr">
        <is>
          <t>• 2ª folga: se os dias trabalhados por semana passam de 5, a escala precisa mudar na etapa 1 — para todos, inclusive quem já trabalha 40h ou menos e quem está na exceção do art. 8º.</t>
        </is>
      </c>
    </row>
    <row r="21">
      <c r="B21" s="2" t="inlineStr">
        <is>
          <t>• Exceção do art. 8º: diploma de nível superior = 'Sim' E salário ≥ 2,5 × teto do RGPS informado. A planilha só sinaliza; considera o salário cadastrado, e a emenda fala em remuneração mensal.</t>
        </is>
      </c>
    </row>
    <row r="22">
      <c r="B22" s="2" t="inlineStr"/>
    </row>
    <row r="23">
      <c r="B23" s="3" t="inlineStr">
        <is>
          <t>SIMULADOR</t>
        </is>
      </c>
    </row>
    <row r="24">
      <c r="B24" s="2" t="inlineStr">
        <is>
          <t>• Equivalente em funcionários = total de horas a reduzir na etapa 2 ÷ 40.</t>
        </is>
      </c>
    </row>
    <row r="25">
      <c r="B25" s="2" t="inlineStr">
        <is>
          <t>• Contratações = ARREDONDAR.PARA.CIMA(equivalente; 0), editável.</t>
        </is>
      </c>
    </row>
    <row r="26">
      <c r="B26" s="2" t="inlineStr">
        <is>
          <t>• Custo de contratar = contratações × salário do novo funcionário × (1 + encargos informados).</t>
        </is>
      </c>
    </row>
    <row r="27">
      <c r="B27" s="2" t="inlineStr"/>
    </row>
    <row r="28">
      <c r="B28" s="4" t="inlineStr">
        <is>
          <t>Base: Emenda Constitucional nº 141, de 16/10/2026 (PEC 221/2019); Constituição Federal, art. 7º; CLT, art. 59; TST, Súmula 431. Atualizado em 16/10/2026.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2026-10-19T21:31:12Z</dcterms:created>
  <dcterms:modified xsi:type="dcterms:W3CDTF">2026-10-19T21:31:12Z</dcterms:modified>
</cp:coreProperties>
</file>